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xr:revisionPtr revIDLastSave="0" documentId="13_ncr:1_{2B60C905-52B6-4FD4-82E4-615FE687C8E6}" xr6:coauthVersionLast="45" xr6:coauthVersionMax="45" xr10:uidLastSave="{00000000-0000-0000-0000-000000000000}"/>
  <bookViews>
    <workbookView xWindow="-120" yWindow="-120" windowWidth="29040" windowHeight="15840" xr2:uid="{5E2DDE80-52F0-49C5-AEB0-D18BD2A06841}"/>
  </bookViews>
  <sheets>
    <sheet name="Лист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70" i="1" l="1"/>
  <c r="S70" i="1"/>
  <c r="L70" i="1"/>
  <c r="T69" i="1"/>
  <c r="S69" i="1"/>
  <c r="J69" i="1"/>
  <c r="M69" i="1" s="1"/>
  <c r="P69" i="1" s="1"/>
  <c r="T68" i="1"/>
  <c r="S68" i="1"/>
  <c r="L68" i="1"/>
  <c r="T67" i="1"/>
  <c r="S67" i="1"/>
  <c r="J67" i="1"/>
  <c r="M67" i="1" s="1"/>
  <c r="P67" i="1" s="1"/>
  <c r="J66" i="1"/>
  <c r="M66" i="1" s="1"/>
  <c r="P66" i="1" s="1"/>
  <c r="J65" i="1"/>
  <c r="M65" i="1" s="1"/>
  <c r="P65" i="1" s="1"/>
  <c r="J64" i="1"/>
  <c r="M64" i="1" s="1"/>
  <c r="P64" i="1" s="1"/>
  <c r="J63" i="1"/>
  <c r="M63" i="1" s="1"/>
  <c r="P63" i="1" s="1"/>
  <c r="T62" i="1"/>
  <c r="S62" i="1"/>
  <c r="L62" i="1"/>
  <c r="T61" i="1"/>
  <c r="S61" i="1"/>
  <c r="J61" i="1"/>
  <c r="M61" i="1" s="1"/>
  <c r="P61" i="1" s="1"/>
  <c r="T60" i="1"/>
  <c r="S60" i="1"/>
  <c r="L60" i="1"/>
  <c r="T59" i="1"/>
  <c r="S59" i="1"/>
  <c r="J59" i="1"/>
  <c r="M59" i="1" s="1"/>
  <c r="P59" i="1" s="1"/>
  <c r="J58" i="1"/>
  <c r="M58" i="1" s="1"/>
  <c r="P58" i="1" s="1"/>
  <c r="J57" i="1"/>
  <c r="M57" i="1" s="1"/>
  <c r="P57" i="1" s="1"/>
  <c r="J56" i="1"/>
  <c r="M56" i="1" s="1"/>
  <c r="P56" i="1" s="1"/>
  <c r="J55" i="1"/>
  <c r="M55" i="1" s="1"/>
  <c r="P55" i="1" s="1"/>
  <c r="J54" i="1"/>
  <c r="M54" i="1" s="1"/>
  <c r="P54" i="1" s="1"/>
  <c r="J53" i="1"/>
  <c r="M53" i="1" s="1"/>
  <c r="P53" i="1" s="1"/>
  <c r="T52" i="1"/>
  <c r="S52" i="1"/>
  <c r="L52" i="1"/>
  <c r="L51" i="1"/>
  <c r="L50" i="1"/>
  <c r="J50" i="1"/>
  <c r="M50" i="1" s="1"/>
  <c r="J49" i="1"/>
  <c r="M49" i="1" s="1"/>
  <c r="L47" i="1"/>
  <c r="L46" i="1"/>
  <c r="J46" i="1"/>
  <c r="M46" i="1" s="1"/>
  <c r="L45" i="1"/>
  <c r="J45" i="1"/>
  <c r="M45" i="1" s="1"/>
  <c r="P45" i="1" s="1"/>
  <c r="L44" i="1"/>
  <c r="J44" i="1"/>
  <c r="M44" i="1" s="1"/>
  <c r="P44" i="1" s="1"/>
  <c r="L43" i="1"/>
  <c r="J43" i="1"/>
  <c r="M43" i="1" s="1"/>
  <c r="P43" i="1" s="1"/>
  <c r="L42" i="1"/>
  <c r="J42" i="1"/>
  <c r="M42" i="1" s="1"/>
  <c r="P42" i="1" s="1"/>
  <c r="L41" i="1"/>
  <c r="J41" i="1"/>
  <c r="M41" i="1" s="1"/>
  <c r="P41" i="1" s="1"/>
  <c r="L40" i="1"/>
  <c r="J40" i="1"/>
  <c r="M40" i="1" s="1"/>
  <c r="P40" i="1" s="1"/>
  <c r="L39" i="1"/>
  <c r="J39" i="1"/>
  <c r="M39" i="1" s="1"/>
  <c r="P39" i="1" s="1"/>
  <c r="L38" i="1"/>
  <c r="J38" i="1"/>
  <c r="M38" i="1" s="1"/>
  <c r="P38" i="1" s="1"/>
  <c r="L37" i="1"/>
  <c r="J37" i="1"/>
  <c r="M37" i="1" s="1"/>
  <c r="P37" i="1" s="1"/>
  <c r="L36" i="1"/>
  <c r="J36" i="1"/>
  <c r="M36" i="1" s="1"/>
  <c r="P36" i="1" s="1"/>
  <c r="L35" i="1"/>
  <c r="J35" i="1"/>
  <c r="M35" i="1" s="1"/>
  <c r="P35" i="1" s="1"/>
  <c r="L34" i="1"/>
  <c r="J34" i="1"/>
  <c r="M34" i="1" s="1"/>
  <c r="P34" i="1" s="1"/>
  <c r="L33" i="1"/>
  <c r="J33" i="1"/>
  <c r="M33" i="1" s="1"/>
  <c r="P33" i="1" s="1"/>
  <c r="L32" i="1"/>
  <c r="J32" i="1"/>
  <c r="M32" i="1" s="1"/>
  <c r="P32" i="1" s="1"/>
  <c r="L31" i="1"/>
  <c r="J31" i="1"/>
  <c r="M31" i="1" s="1"/>
  <c r="P31" i="1" s="1"/>
  <c r="T30" i="1"/>
  <c r="S30" i="1"/>
  <c r="T29" i="1"/>
  <c r="S29" i="1"/>
  <c r="L29" i="1"/>
  <c r="J29" i="1"/>
  <c r="M29" i="1" s="1"/>
  <c r="P29" i="1" s="1"/>
  <c r="L28" i="1"/>
  <c r="J28" i="1"/>
  <c r="M28" i="1" s="1"/>
  <c r="P28" i="1" s="1"/>
  <c r="L27" i="1"/>
  <c r="J27" i="1"/>
  <c r="M27" i="1" s="1"/>
  <c r="P27" i="1" s="1"/>
  <c r="L26" i="1"/>
  <c r="J26" i="1"/>
  <c r="M26" i="1" s="1"/>
  <c r="P26" i="1" s="1"/>
  <c r="L25" i="1"/>
  <c r="J25" i="1"/>
  <c r="M25" i="1" s="1"/>
  <c r="P25" i="1" s="1"/>
  <c r="L24" i="1"/>
  <c r="J24" i="1"/>
  <c r="M24" i="1" s="1"/>
  <c r="P24" i="1" s="1"/>
  <c r="L23" i="1"/>
  <c r="J23" i="1"/>
  <c r="M23" i="1" s="1"/>
  <c r="P23" i="1" s="1"/>
  <c r="T22" i="1"/>
  <c r="S22" i="1"/>
  <c r="T21" i="1"/>
  <c r="S21" i="1"/>
  <c r="L21" i="1"/>
  <c r="J21" i="1"/>
  <c r="M21" i="1" s="1"/>
  <c r="P21" i="1" s="1"/>
  <c r="L20" i="1"/>
  <c r="J20" i="1"/>
  <c r="M20" i="1" s="1"/>
  <c r="P20" i="1" s="1"/>
  <c r="T19" i="1"/>
  <c r="S19" i="1"/>
  <c r="T16" i="1"/>
  <c r="T71" i="1" s="1"/>
  <c r="P8" i="1" s="1"/>
  <c r="S16" i="1"/>
  <c r="S71" i="1" s="1"/>
  <c r="P9" i="1" s="1"/>
  <c r="L16" i="1"/>
  <c r="J16" i="1"/>
  <c r="M16" i="1" s="1"/>
  <c r="P16" i="1" s="1"/>
  <c r="L15" i="1"/>
  <c r="J15" i="1"/>
  <c r="M15" i="1" s="1"/>
  <c r="P15" i="1" s="1"/>
  <c r="L14" i="1"/>
  <c r="J14" i="1"/>
  <c r="M14" i="1" s="1"/>
  <c r="P14" i="1" s="1"/>
  <c r="L13" i="1"/>
  <c r="J13" i="1"/>
  <c r="M13" i="1" s="1"/>
  <c r="P13" i="1" s="1"/>
  <c r="P11" i="1"/>
  <c r="J70" i="1" s="1"/>
  <c r="M70" i="1" s="1"/>
  <c r="P70" i="1" s="1"/>
  <c r="P10" i="1"/>
  <c r="L48" i="1" s="1"/>
  <c r="J17" i="1" l="1"/>
  <c r="M17" i="1" s="1"/>
  <c r="P17" i="1" s="1"/>
  <c r="P71" i="1" s="1"/>
  <c r="P7" i="1" s="1"/>
  <c r="J18" i="1"/>
  <c r="M18" i="1" s="1"/>
  <c r="P18" i="1" s="1"/>
  <c r="J19" i="1"/>
  <c r="M19" i="1" s="1"/>
  <c r="P19" i="1" s="1"/>
  <c r="J22" i="1"/>
  <c r="M22" i="1" s="1"/>
  <c r="P22" i="1" s="1"/>
  <c r="J30" i="1"/>
  <c r="M30" i="1" s="1"/>
  <c r="P30" i="1" s="1"/>
  <c r="J48" i="1"/>
  <c r="M48" i="1" s="1"/>
  <c r="L49" i="1"/>
  <c r="L53" i="1"/>
  <c r="L54" i="1"/>
  <c r="L55" i="1"/>
  <c r="L56" i="1"/>
  <c r="L57" i="1"/>
  <c r="L58" i="1"/>
  <c r="L59" i="1"/>
  <c r="L61" i="1"/>
  <c r="L63" i="1"/>
  <c r="L64" i="1"/>
  <c r="L65" i="1"/>
  <c r="L66" i="1"/>
  <c r="L67" i="1"/>
  <c r="L69" i="1"/>
  <c r="L17" i="1"/>
  <c r="L18" i="1"/>
  <c r="L19" i="1"/>
  <c r="L22" i="1"/>
  <c r="L30" i="1"/>
  <c r="J47" i="1"/>
  <c r="M47" i="1" s="1"/>
  <c r="J51" i="1"/>
  <c r="M51" i="1" s="1"/>
  <c r="P51" i="1" s="1"/>
  <c r="J52" i="1"/>
  <c r="M52" i="1" s="1"/>
  <c r="P52" i="1" s="1"/>
  <c r="J60" i="1"/>
  <c r="M60" i="1" s="1"/>
  <c r="P60" i="1" s="1"/>
  <c r="J62" i="1"/>
  <c r="M62" i="1" s="1"/>
  <c r="P62" i="1" s="1"/>
  <c r="J68" i="1"/>
  <c r="M68" i="1" s="1"/>
  <c r="P68" i="1" s="1"/>
</calcChain>
</file>

<file path=xl/sharedStrings.xml><?xml version="1.0" encoding="utf-8"?>
<sst xmlns="http://schemas.openxmlformats.org/spreadsheetml/2006/main" count="173" uniqueCount="167">
  <si>
    <t>ООО «ПАМПМЭН РУС»</t>
  </si>
  <si>
    <t xml:space="preserve">192012, г. Санкт-Петербург, пр. Обуховской обороны, 271, </t>
  </si>
  <si>
    <t>литер А, пом. 616</t>
  </si>
  <si>
    <t>ИНН 9701056985</t>
  </si>
  <si>
    <t>КПП 770101001</t>
  </si>
  <si>
    <t>Прайс-лист
Скважинные насосы</t>
  </si>
  <si>
    <t>НА ГЛАВНУЮ</t>
  </si>
  <si>
    <t>Сумма заказа, руб.</t>
  </si>
  <si>
    <t>Вес итого, кг</t>
  </si>
  <si>
    <t>Объем итого, м3</t>
  </si>
  <si>
    <t>1 у.е. =</t>
  </si>
  <si>
    <t>Оптовая скидка</t>
  </si>
  <si>
    <t>Наименование</t>
  </si>
  <si>
    <t>Артикул</t>
  </si>
  <si>
    <t>Диаметр</t>
  </si>
  <si>
    <t>Фото</t>
  </si>
  <si>
    <t>Мощность, Вт</t>
  </si>
  <si>
    <t>Длина кабеля,м</t>
  </si>
  <si>
    <t>Напор макс, м</t>
  </si>
  <si>
    <t>Производительность макс, л/мин</t>
  </si>
  <si>
    <t>Описание</t>
  </si>
  <si>
    <t>Цена ОПТ, у. е.</t>
  </si>
  <si>
    <t>Цена розница, у.е.</t>
  </si>
  <si>
    <t>Цена розница, руб.</t>
  </si>
  <si>
    <t>Цена ОПТ (ВАША ЦЕНА), руб.</t>
  </si>
  <si>
    <t>Кратность тр. уп., шт.</t>
  </si>
  <si>
    <t>Заказ кол-во, шт.*</t>
  </si>
  <si>
    <t>Сумма, руб., в т.ч. НДС</t>
  </si>
  <si>
    <t>Объем тр.уп., м3</t>
  </si>
  <si>
    <t>Вес 1 шт., кг</t>
  </si>
  <si>
    <t>Объем, м3</t>
  </si>
  <si>
    <t>Вес, кг</t>
  </si>
  <si>
    <t>Скважинный  насос 3STM3-10</t>
  </si>
  <si>
    <t>3STM3-10</t>
  </si>
  <si>
    <t>3 "(75мм)</t>
  </si>
  <si>
    <t>Производительность до 3 м3/ч.Встроенная термозащита.Встроенный обр.клапан.Обмотка двигателя медь.ПЗУ на кабеле. Маслонаполненный двигатель. Корпус нерж/латунь. "Плавающие" рабочие колеса из технополимера. Гарантия 2 года.</t>
  </si>
  <si>
    <t>Скважинный  насос 3STM3-10N</t>
  </si>
  <si>
    <t>3STM3-10N</t>
  </si>
  <si>
    <t>Скважинный  насос 3STM3-14NS</t>
  </si>
  <si>
    <t>3STM3-14NS</t>
  </si>
  <si>
    <t>Скважинный  насос 3STM3-14</t>
  </si>
  <si>
    <t>3STM3-14</t>
  </si>
  <si>
    <t>Скважинный  насос 3STM3-14N</t>
  </si>
  <si>
    <t>3STM3-14N</t>
  </si>
  <si>
    <t>Скважинный  насос 3STM3-20NS</t>
  </si>
  <si>
    <t>3STM3-20NS</t>
  </si>
  <si>
    <t>Скважинный  насос 3STM3-20</t>
  </si>
  <si>
    <t>3STM3-20</t>
  </si>
  <si>
    <t>Скважинный  насос 3STM3-20N</t>
  </si>
  <si>
    <t>3STM3-20N</t>
  </si>
  <si>
    <t>Скважинный  насос 3STM3-27</t>
  </si>
  <si>
    <t>3STM3-27</t>
  </si>
  <si>
    <t>Скважинный  насос 3STM3-37</t>
  </si>
  <si>
    <t>3STM3-37</t>
  </si>
  <si>
    <t>Скважинный насос 3STM3-7ECO</t>
  </si>
  <si>
    <t>3STM3-7ECO</t>
  </si>
  <si>
    <t>Трехжильный кабель без ПЗУ(встроен в двигатель).Встроенная термозащита.Встроенный обр.клапан.Обмотка двигателя медь.Маслонаполненный двигатель. Корпус нерж/латунь."Плавающие" рабочие колеса из технополимера. Гарантия 1 год.</t>
  </si>
  <si>
    <t>Cкважинный насос 3STM3-11ECO</t>
  </si>
  <si>
    <t>3STM3-11ECO</t>
  </si>
  <si>
    <t xml:space="preserve"> Скважинный насос 3STM3-16ECO</t>
  </si>
  <si>
    <t>3STM3-16ECO</t>
  </si>
  <si>
    <t>Скважинный насос 3STM3-23ECO</t>
  </si>
  <si>
    <t>3STM3-23ECO</t>
  </si>
  <si>
    <t>Скважинный насос 3STM3-31ECO</t>
  </si>
  <si>
    <t>3STM3-31ECO</t>
  </si>
  <si>
    <t>Скважинный насос 3STM3-42ECO</t>
  </si>
  <si>
    <t>3STM3-42ECO</t>
  </si>
  <si>
    <t>Скважинный  насос 3STM4-20</t>
  </si>
  <si>
    <t>3STM4-20</t>
  </si>
  <si>
    <t>Производительность до 4 м3/ч.Встроенная термозащита.Встроенный обр.клапан.Обмотка двигателя медь.ПЗУ на кабеле. Маслонаполненный двигатель. Корпус нерж/латунь. "Плавающие" рабочие колеса из технополимера. Гарантия 2 года.</t>
  </si>
  <si>
    <t>Скважинный  насос 3STM4-28</t>
  </si>
  <si>
    <t>3STM4-28</t>
  </si>
  <si>
    <t>Скважинный насос 4SM2-8F</t>
  </si>
  <si>
    <t>4SM2-8F</t>
  </si>
  <si>
    <t>4 " (100мм)</t>
  </si>
  <si>
    <t xml:space="preserve">Производительность до 3,6 м3/ч.Встроенная термозащита.Обмотка двигателя медь.ПЗУ на кабеле. Маслонаполненный двигатель. Корпус нерж."Плавающие" рабочие колеса из  нержавейки. Гарантия 2 года. </t>
  </si>
  <si>
    <t>Скважинный насос 4SM2-10F</t>
  </si>
  <si>
    <t>4SM2-10F</t>
  </si>
  <si>
    <t>Скважинный насос 4SM2-13F</t>
  </si>
  <si>
    <t>4SM2-13F</t>
  </si>
  <si>
    <t>Скважинный насос 4SM2-17F</t>
  </si>
  <si>
    <t>4SM2-17F</t>
  </si>
  <si>
    <t>Скважинный насос 4SM2-21F</t>
  </si>
  <si>
    <t>4SM2-21F</t>
  </si>
  <si>
    <t>Скважинный насос 4SM3-6F</t>
  </si>
  <si>
    <t>4SM3-6F</t>
  </si>
  <si>
    <t>Производительность до 4м3/ч.Встроенная термозащита.Обмотка двигателя медь.ПЗУ на кабеле. Маслонаполненный двигатель. Корпус нерж. "Плавающие" рабочие колеса из  нержавейки. Гарантия 2 года.</t>
  </si>
  <si>
    <t>Скважинный насос 4SM3-9F</t>
  </si>
  <si>
    <t>4SM3-9F</t>
  </si>
  <si>
    <t>Скважинный насос 4SM3-12F</t>
  </si>
  <si>
    <t>4SM3-12F</t>
  </si>
  <si>
    <t>Скважинный насос 4SM5-4F</t>
  </si>
  <si>
    <t xml:space="preserve"> 4SM5-4F</t>
  </si>
  <si>
    <t>Производительность до 6,5м3/ч.Встроенная термозащита.ВОбмотка двигателя медь.ПЗУ на кабеле. Маслонаполненный двигатель. Корпус нерж. "Плавающие" рабочие колеса из  нержавейки. Гарантия 2 года.</t>
  </si>
  <si>
    <t>Скважинный насос 4SM5-6F</t>
  </si>
  <si>
    <t xml:space="preserve"> 4SM5-6F</t>
  </si>
  <si>
    <t>Скважинный насос 4SM5-8F</t>
  </si>
  <si>
    <t>4SM5-8F</t>
  </si>
  <si>
    <t>Скважинный насос 4STM2-7</t>
  </si>
  <si>
    <t>4STM2-7</t>
  </si>
  <si>
    <t>Производительность до 2 м3/ч.Встроенная термозащита.Встроенный обр.клапан.Обмотка двигателя медь. ПЗУ на кабеле. Маслонаполненный двигатель. Корпус нерж/латунь."Плавающие" рабочие колеса из технополимера. Гарантия 2 года.</t>
  </si>
  <si>
    <t>Скважинный насос 4STM2-9</t>
  </si>
  <si>
    <t>4STM2-9</t>
  </si>
  <si>
    <t>Скважинный насос 4STM2-12</t>
  </si>
  <si>
    <t>4STM2-12</t>
  </si>
  <si>
    <t>Скважинный насос 4STM2-15</t>
  </si>
  <si>
    <t>4STM2-15</t>
  </si>
  <si>
    <t>Скважинный насос 4STM2-7ECO</t>
  </si>
  <si>
    <t>4STM2-7ECO</t>
  </si>
  <si>
    <t>Трехжильный кабель без ПЗУ(встроен в двигатель). Производительность до 2 м3/ч. Встроенная термозащита. Встроенный обр.клапан.Обмотка двигателя медь. Маслонаполненный двигатель. Корпус нерж/латунь."Плавающие" рабочие колеса из технополимера. Гарантия 1 год.</t>
  </si>
  <si>
    <t>Скважинный насос 4STM2-9ECO</t>
  </si>
  <si>
    <t>4STM2-9ECO</t>
  </si>
  <si>
    <t>Скважинный насос 4STM2-12ECO</t>
  </si>
  <si>
    <t>4STM2-12ECO</t>
  </si>
  <si>
    <t>Скважинный насос 4STM2-15ECO</t>
  </si>
  <si>
    <t>4STM2-15ECO</t>
  </si>
  <si>
    <t>Скважинный насос 4STM2-18ECO</t>
  </si>
  <si>
    <t>4STM2-18</t>
  </si>
  <si>
    <t>Скважинный насос 4STM4-6</t>
  </si>
  <si>
    <t>4STM4-6</t>
  </si>
  <si>
    <t>Производительность до 4 м3/ч.Встроенная термозащита.Встроенный обр.клапан.Обмотка двигателя медь.ПЗУ на кабеле. Маслонаполненный двигатель. Корпус нерж/латунь."Плавающие" рабочие колеса из технополимера. Гарантия 2 года.</t>
  </si>
  <si>
    <t>Скважинный  насос 4STM4-10</t>
  </si>
  <si>
    <t>4STM4-10</t>
  </si>
  <si>
    <t>Скважинный  насос 4STM4-10V</t>
  </si>
  <si>
    <t>4STM4-10V</t>
  </si>
  <si>
    <t>Скважинный  насос 4STM4-14</t>
  </si>
  <si>
    <t>4STM4-14</t>
  </si>
  <si>
    <t>Скважинный  насос 4STM4-14V</t>
  </si>
  <si>
    <t>4STM4-14V</t>
  </si>
  <si>
    <t>Скважинный  насос 4STM6-8</t>
  </si>
  <si>
    <t>4STM6-8</t>
  </si>
  <si>
    <t>Встроенная термозащита.Встроенный обр.клапан.Обмотка двигателя медь. ПЗУ на кабеле. Маслонаполненный двигатель. Корпус нерж/латунь."Плавающие" рабочие колеса из технополимера. Гарантия 2 года.</t>
  </si>
  <si>
    <t>Скважинный  насос 4STM6-11</t>
  </si>
  <si>
    <t>4STM6-11</t>
  </si>
  <si>
    <t xml:space="preserve"> Скважинный  насос 4STM6-15</t>
  </si>
  <si>
    <t>4STM6-15</t>
  </si>
  <si>
    <t>Скважинный  насос 4SKM 100</t>
  </si>
  <si>
    <t>4SKM100</t>
  </si>
  <si>
    <t>Вихревое рабочее колесо и адаптер из латуни. Корпус нерж.Обмотка двигателя медь.ПЗУ на кабеле. Маслонаполненный двигатель. Гарантия 2 года.</t>
  </si>
  <si>
    <t>Скважинный насос 4TMS5.1-38/5</t>
  </si>
  <si>
    <t>4TMS5.1-38/5</t>
  </si>
  <si>
    <t>Производительность до 5,1 м3/ч.Обмотка двигателя медь. Маслонаполненный двигатель. Корпус пластик/нержавейка. Рабочие колеса из технополимера. Гарантия 2 года.</t>
  </si>
  <si>
    <t>Скважинный насос 4TMS5.1-45/6</t>
  </si>
  <si>
    <t>4TMS5.1-45/6</t>
  </si>
  <si>
    <t>Скважинный насос 4TMS5.1-52/7</t>
  </si>
  <si>
    <t>4TMS5.1-52/7</t>
  </si>
  <si>
    <t>Скважинный насос PUMPMAN 6SP17-11</t>
  </si>
  <si>
    <t>6SP17-11</t>
  </si>
  <si>
    <t>6"(152,4мм)</t>
  </si>
  <si>
    <t>Состоит из двух частей:корпус и двигатель. 380В/50Гц, Корпус из нержавеющей стали. Маслонаполненный двигатель.  Макс. температура воды: 40 °С. Значение pH: 6,5-8,5.
Макс. содержание сероводорода: 1,5 мг/л.Гарантия 2 года.
.</t>
  </si>
  <si>
    <t>Скважинный насос PUMPMAN 6SP17-14</t>
  </si>
  <si>
    <t>6SP17-14</t>
  </si>
  <si>
    <t>Скважинный насос PUMPMAN 6SP17-20(</t>
  </si>
  <si>
    <t>6SP17-20</t>
  </si>
  <si>
    <t>Скважинный насос  TSSM0.9-50-0.2</t>
  </si>
  <si>
    <t>TSSM0.9-50-0.2</t>
  </si>
  <si>
    <t>2 "(50мм)</t>
  </si>
  <si>
    <t>Высокие напорные характеристики. Винтовое рабочее колесо и корпус из нержавеющей стали. Маслонаполненный двигатель. Обмотка двигателя медь. Гарантия 1 год.</t>
  </si>
  <si>
    <t>Скважинный насос  TSSM0.8-50-0.37</t>
  </si>
  <si>
    <t>TSSM0.8-50-0.37</t>
  </si>
  <si>
    <t>Скважинный насос TSSM1.2-50-0.37</t>
  </si>
  <si>
    <t>TSSM1.2-50-0.37</t>
  </si>
  <si>
    <t>Скважинный насос TSSM1.8-50-0.55</t>
  </si>
  <si>
    <t>TSSM1.8-50-0.55</t>
  </si>
  <si>
    <t>Скважинный насос TSSM2-100-0.75</t>
  </si>
  <si>
    <t>TSSM2-100-0.75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</si>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</sst>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$-409]#\ ##0.00;\-[$$-409]#\ ##0.00"/>
    <numFmt numFmtId="165" formatCode="_-* #\ ##0\ [$₽-419]_-;\-* #\ ##0\ [$₽-419]_-;_-* &quot;-&quot;??\ [$₽-419]_-;_-@_-"/>
    <numFmt numFmtId="166" formatCode="0.000"/>
    <numFmt numFmtId="167" formatCode="0.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charset val="204"/>
      <scheme val="minor"/>
    </font>
    <font>
      <sz val="12"/>
      <color theme="1"/>
      <name val="Calibri"/>
      <charset val="204"/>
      <scheme val="minor"/>
    </font>
    <font>
      <sz val="12"/>
      <name val="Calibri"/>
      <charset val="204"/>
      <scheme val="minor"/>
    </font>
    <font>
      <sz val="11"/>
      <color theme="1" tint="0.249977111117893"/>
      <name val="Calibri"/>
      <charset val="204"/>
      <scheme val="minor"/>
    </font>
    <font>
      <b/>
      <sz val="24"/>
      <name val="Calibri"/>
      <charset val="204"/>
      <scheme val="minor"/>
    </font>
    <font>
      <b/>
      <sz val="12"/>
      <name val="Calibri"/>
      <charset val="204"/>
      <scheme val="minor"/>
    </font>
    <font>
      <b/>
      <sz val="11"/>
      <color rgb="FF800080"/>
      <name val="Calibri"/>
      <charset val="204"/>
      <scheme val="minor"/>
    </font>
    <font>
      <b/>
      <sz val="11"/>
      <color theme="0"/>
      <name val="Calibri"/>
      <charset val="204"/>
      <scheme val="minor"/>
    </font>
    <font>
      <b/>
      <sz val="11"/>
      <name val="Calibri"/>
      <charset val="204"/>
      <scheme val="minor"/>
    </font>
    <font>
      <b/>
      <u val="singleAccounting"/>
      <sz val="11"/>
      <name val="Calibri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28E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414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81536301767021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88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left"/>
    </xf>
    <xf numFmtId="164" fontId="4" fillId="2" borderId="0" xfId="0" applyNumberFormat="1" applyFont="1" applyFill="1" applyAlignment="1">
      <alignment wrapText="1"/>
    </xf>
    <xf numFmtId="0" fontId="3" fillId="2" borderId="1" xfId="0" applyFont="1" applyFill="1" applyBorder="1"/>
    <xf numFmtId="164" fontId="5" fillId="2" borderId="0" xfId="0" applyNumberFormat="1" applyFont="1" applyFill="1" applyAlignment="1">
      <alignment wrapText="1"/>
    </xf>
    <xf numFmtId="0" fontId="6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10" fillId="3" borderId="2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right"/>
    </xf>
    <xf numFmtId="0" fontId="10" fillId="3" borderId="2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left" vertical="center"/>
    </xf>
    <xf numFmtId="9" fontId="3" fillId="2" borderId="3" xfId="0" applyNumberFormat="1" applyFont="1" applyFill="1" applyBorder="1" applyAlignment="1">
      <alignment horizontal="right" vertical="center"/>
    </xf>
    <xf numFmtId="0" fontId="11" fillId="4" borderId="2" xfId="0" applyFont="1" applyFill="1" applyBorder="1" applyAlignment="1">
      <alignment horizontal="center" vertical="center" wrapText="1"/>
    </xf>
    <xf numFmtId="164" fontId="8" fillId="5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164" fontId="4" fillId="5" borderId="6" xfId="0" applyNumberFormat="1" applyFont="1" applyFill="1" applyBorder="1" applyAlignment="1">
      <alignment vertical="center" wrapText="1"/>
    </xf>
    <xf numFmtId="165" fontId="10" fillId="3" borderId="6" xfId="0" applyNumberFormat="1" applyFont="1" applyFill="1" applyBorder="1" applyAlignment="1">
      <alignment horizontal="left" vertical="center"/>
    </xf>
    <xf numFmtId="0" fontId="11" fillId="2" borderId="6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164" fontId="4" fillId="5" borderId="2" xfId="0" applyNumberFormat="1" applyFont="1" applyFill="1" applyBorder="1" applyAlignment="1">
      <alignment vertical="center" wrapText="1"/>
    </xf>
    <xf numFmtId="165" fontId="10" fillId="3" borderId="2" xfId="0" applyNumberFormat="1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166" fontId="3" fillId="0" borderId="4" xfId="0" applyNumberFormat="1" applyFont="1" applyBorder="1" applyAlignment="1">
      <alignment horizontal="center" vertical="center"/>
    </xf>
    <xf numFmtId="167" fontId="3" fillId="0" borderId="5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6" fontId="3" fillId="0" borderId="7" xfId="0" applyNumberFormat="1" applyFont="1" applyBorder="1" applyAlignment="1">
      <alignment horizontal="center" vertical="center"/>
    </xf>
    <xf numFmtId="167" fontId="3" fillId="0" borderId="8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7" fontId="3" fillId="0" borderId="9" xfId="1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167" fontId="3" fillId="0" borderId="11" xfId="1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6" fontId="3" fillId="0" borderId="12" xfId="0" applyNumberFormat="1" applyFont="1" applyBorder="1" applyAlignment="1">
      <alignment horizontal="center" vertical="center"/>
    </xf>
    <xf numFmtId="167" fontId="3" fillId="0" borderId="13" xfId="1" applyNumberFormat="1" applyFont="1" applyBorder="1" applyAlignment="1">
      <alignment horizontal="center" vertical="center"/>
    </xf>
    <xf numFmtId="166" fontId="3" fillId="0" borderId="14" xfId="0" applyNumberFormat="1" applyFont="1" applyBorder="1" applyAlignment="1">
      <alignment horizontal="center" vertical="center"/>
    </xf>
    <xf numFmtId="167" fontId="3" fillId="0" borderId="15" xfId="1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166" fontId="3" fillId="0" borderId="18" xfId="0" applyNumberFormat="1" applyFont="1" applyBorder="1" applyAlignment="1">
      <alignment horizontal="center" vertical="center"/>
    </xf>
    <xf numFmtId="166" fontId="3" fillId="0" borderId="19" xfId="0" applyNumberFormat="1" applyFont="1" applyBorder="1" applyAlignment="1">
      <alignment horizontal="center" vertical="center"/>
    </xf>
    <xf numFmtId="167" fontId="3" fillId="0" borderId="20" xfId="1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vertical="center"/>
    </xf>
    <xf numFmtId="166" fontId="3" fillId="0" borderId="21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64" fontId="4" fillId="5" borderId="2" xfId="1" applyNumberFormat="1" applyFont="1" applyFill="1" applyBorder="1" applyAlignment="1">
      <alignment vertical="center" wrapText="1"/>
    </xf>
    <xf numFmtId="164" fontId="4" fillId="0" borderId="0" xfId="0" applyNumberFormat="1" applyFont="1" applyAlignment="1">
      <alignment wrapText="1"/>
    </xf>
    <xf numFmtId="0" fontId="11" fillId="0" borderId="11" xfId="0" applyFont="1" applyBorder="1"/>
    <xf numFmtId="165" fontId="12" fillId="0" borderId="11" xfId="0" applyNumberFormat="1" applyFont="1" applyBorder="1"/>
    <xf numFmtId="2" fontId="12" fillId="0" borderId="11" xfId="0" applyNumberFormat="1" applyFont="1" applyBorder="1"/>
    <xf numFmtId="165" fontId="3" fillId="0" borderId="3" xfId="0" applyNumberFormat="1" applyFont="1" applyBorder="1" applyAlignment="1">
      <alignment horizontal="center" vertical="center"/>
    </xf>
    <xf numFmtId="165" fontId="3" fillId="0" borderId="17" xfId="0" applyNumberFormat="1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49" fontId="3" fillId="0" borderId="17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0" fontId="9" fillId="2" borderId="0" xfId="2" applyFont="1" applyFill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204470</xdr:colOff>
      <xdr:row>6</xdr:row>
      <xdr:rowOff>49530</xdr:rowOff>
    </xdr:from>
    <xdr:to>
      <xdr:col>0</xdr:col>
      <xdr:colOff>1408430</xdr:colOff>
      <xdr:row>10</xdr:row>
      <xdr:rowOff>27305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6C647528-4CCC-4968-A20F-C238FE6A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470" y="1249680"/>
          <a:ext cx="1203960" cy="89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905510</xdr:colOff>
      <xdr:row>58</xdr:row>
      <xdr:rowOff>170180</xdr:rowOff>
    </xdr:from>
    <xdr:to>
      <xdr:col>4</xdr:col>
      <xdr:colOff>85725</xdr:colOff>
      <xdr:row>58</xdr:row>
      <xdr:rowOff>1641475</xdr:rowOff>
    </xdr:to>
    <xdr:pic>
      <xdr:nvPicPr>
        <xdr:cNvPr id="3" name="Изображение 2" descr="4SKM100">
          <a:extLst>
            <a:ext uri="{FF2B5EF4-FFF2-40B4-BE49-F238E27FC236}">
              <a16:creationId xmlns:a16="http://schemas.microsoft.com/office/drawing/2014/main" id="{870A9387-9D05-4952-B0B1-652FA842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372610" y="21420455"/>
          <a:ext cx="875665" cy="1471295"/>
        </a:xfrm>
        <a:prstGeom prst="rect">
          <a:avLst/>
        </a:prstGeom>
      </xdr:spPr>
    </xdr:pic>
    <xdr:clientData/>
  </xdr:twoCellAnchor>
  <xdr:twoCellAnchor editAs="oneCell">
    <xdr:from>
      <xdr:col>2</xdr:col>
      <xdr:colOff>854075</xdr:colOff>
      <xdr:row>65</xdr:row>
      <xdr:rowOff>224790</xdr:rowOff>
    </xdr:from>
    <xdr:to>
      <xdr:col>4</xdr:col>
      <xdr:colOff>178435</xdr:colOff>
      <xdr:row>69</xdr:row>
      <xdr:rowOff>201930</xdr:rowOff>
    </xdr:to>
    <xdr:pic>
      <xdr:nvPicPr>
        <xdr:cNvPr id="4" name="Изображение 3" descr="TSSM (1)">
          <a:extLst>
            <a:ext uri="{FF2B5EF4-FFF2-40B4-BE49-F238E27FC236}">
              <a16:creationId xmlns:a16="http://schemas.microsoft.com/office/drawing/2014/main" id="{D6CA6640-D8C7-4AD9-BCAF-E1BA511A4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321175" y="30561915"/>
          <a:ext cx="1019810" cy="1710690"/>
        </a:xfrm>
        <a:prstGeom prst="rect">
          <a:avLst/>
        </a:prstGeom>
      </xdr:spPr>
    </xdr:pic>
    <xdr:clientData/>
  </xdr:twoCellAnchor>
  <xdr:twoCellAnchor editAs="oneCell">
    <xdr:from>
      <xdr:col>2</xdr:col>
      <xdr:colOff>821055</xdr:colOff>
      <xdr:row>59</xdr:row>
      <xdr:rowOff>167640</xdr:rowOff>
    </xdr:from>
    <xdr:to>
      <xdr:col>4</xdr:col>
      <xdr:colOff>126365</xdr:colOff>
      <xdr:row>61</xdr:row>
      <xdr:rowOff>457835</xdr:rowOff>
    </xdr:to>
    <xdr:pic>
      <xdr:nvPicPr>
        <xdr:cNvPr id="5" name="Изображение 4" descr="4TMS">
          <a:extLst>
            <a:ext uri="{FF2B5EF4-FFF2-40B4-BE49-F238E27FC236}">
              <a16:creationId xmlns:a16="http://schemas.microsoft.com/office/drawing/2014/main" id="{24D56E05-A9F6-4133-A993-BB822AC7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4288155" y="23380065"/>
          <a:ext cx="1000760" cy="1680845"/>
        </a:xfrm>
        <a:prstGeom prst="rect">
          <a:avLst/>
        </a:prstGeom>
      </xdr:spPr>
    </xdr:pic>
    <xdr:clientData/>
  </xdr:twoCellAnchor>
  <xdr:twoCellAnchor editAs="oneCell">
    <xdr:from>
      <xdr:col>2</xdr:col>
      <xdr:colOff>577215</xdr:colOff>
      <xdr:row>29</xdr:row>
      <xdr:rowOff>796290</xdr:rowOff>
    </xdr:from>
    <xdr:to>
      <xdr:col>4</xdr:col>
      <xdr:colOff>408305</xdr:colOff>
      <xdr:row>40</xdr:row>
      <xdr:rowOff>95885</xdr:rowOff>
    </xdr:to>
    <xdr:pic>
      <xdr:nvPicPr>
        <xdr:cNvPr id="6" name="Изображение 5" descr="4SM2">
          <a:extLst>
            <a:ext uri="{FF2B5EF4-FFF2-40B4-BE49-F238E27FC236}">
              <a16:creationId xmlns:a16="http://schemas.microsoft.com/office/drawing/2014/main" id="{6E56FBB9-3B93-4624-9DBF-1EBDE37E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044315" y="10778490"/>
          <a:ext cx="1526540" cy="2376170"/>
        </a:xfrm>
        <a:prstGeom prst="rect">
          <a:avLst/>
        </a:prstGeom>
      </xdr:spPr>
    </xdr:pic>
    <xdr:clientData/>
  </xdr:twoCellAnchor>
  <xdr:twoCellAnchor editAs="oneCell">
    <xdr:from>
      <xdr:col>1</xdr:col>
      <xdr:colOff>415925</xdr:colOff>
      <xdr:row>13</xdr:row>
      <xdr:rowOff>252730</xdr:rowOff>
    </xdr:from>
    <xdr:to>
      <xdr:col>6</xdr:col>
      <xdr:colOff>277495</xdr:colOff>
      <xdr:row>29</xdr:row>
      <xdr:rowOff>266700</xdr:rowOff>
    </xdr:to>
    <xdr:pic>
      <xdr:nvPicPr>
        <xdr:cNvPr id="7" name="Изображение 6" descr="3STM3 (1)">
          <a:extLst>
            <a:ext uri="{FF2B5EF4-FFF2-40B4-BE49-F238E27FC236}">
              <a16:creationId xmlns:a16="http://schemas.microsoft.com/office/drawing/2014/main" id="{D65BC4EA-433E-4330-BB00-A193DE8BA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2835275" y="3834130"/>
          <a:ext cx="3823970" cy="6414770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</xdr:colOff>
      <xdr:row>62</xdr:row>
      <xdr:rowOff>154305</xdr:rowOff>
    </xdr:from>
    <xdr:to>
      <xdr:col>3</xdr:col>
      <xdr:colOff>592455</xdr:colOff>
      <xdr:row>64</xdr:row>
      <xdr:rowOff>1463040</xdr:rowOff>
    </xdr:to>
    <xdr:pic>
      <xdr:nvPicPr>
        <xdr:cNvPr id="8" name="Изображение 7" descr="6SP">
          <a:extLst>
            <a:ext uri="{FF2B5EF4-FFF2-40B4-BE49-F238E27FC236}">
              <a16:creationId xmlns:a16="http://schemas.microsoft.com/office/drawing/2014/main" id="{752F8759-9961-4535-948C-00EC28F3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18660" y="25528905"/>
          <a:ext cx="445770" cy="472821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44</xdr:row>
      <xdr:rowOff>27940</xdr:rowOff>
    </xdr:from>
    <xdr:to>
      <xdr:col>6</xdr:col>
      <xdr:colOff>274320</xdr:colOff>
      <xdr:row>57</xdr:row>
      <xdr:rowOff>480060</xdr:rowOff>
    </xdr:to>
    <xdr:pic>
      <xdr:nvPicPr>
        <xdr:cNvPr id="9" name="Изображение 8" descr="3STM3 (1)">
          <a:extLst>
            <a:ext uri="{FF2B5EF4-FFF2-40B4-BE49-F238E27FC236}">
              <a16:creationId xmlns:a16="http://schemas.microsoft.com/office/drawing/2014/main" id="{1CB66929-F52A-4BC9-989C-B8398029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2832100" y="14620240"/>
          <a:ext cx="3823970" cy="6452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UMPMAN%202024%20&#1054;&#1073;&#1085;&#1086;&#1074;&#1083;&#1077;&#1085;&#1080;&#1077;%2024.04.2024%20&#1057;&#1078;&#1072;&#1090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авная"/>
      <sheetName val="Станции, дренаж, вибрация"/>
      <sheetName val="Скважинные насосы"/>
      <sheetName val="Циркуляция и повышения давления"/>
      <sheetName val="Полупромышленные"/>
      <sheetName val="NEW! Расширительные баки"/>
      <sheetName val="NEW!! Тросы, зажимы, кабель"/>
      <sheetName val="Принадлежности к насосам"/>
      <sheetName val="Автоматика Акваконтроль"/>
      <sheetName val="!Фильтры для насосов"/>
      <sheetName val="скидки"/>
    </sheetNames>
    <sheetDataSet>
      <sheetData sheetId="0">
        <row r="7">
          <cell r="C7">
            <v>96</v>
          </cell>
        </row>
        <row r="8">
          <cell r="C8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3A7A-9227-4747-A891-9C6B0DFB4CB3}">
  <dimension ref="A1:U71"/>
  <sheetViews>
    <sheetView tabSelected="1" zoomScale="70" zoomScaleNormal="70" workbookViewId="0">
      <selection activeCell="N13" sqref="N13"/>
    </sheetView>
  </sheetViews>
  <sheetFormatPr defaultColWidth="9.140625" defaultRowHeight="15.75" outlineLevelCol="1" x14ac:dyDescent="0.25"/>
  <cols>
    <col min="1" max="1" width="36.28515625" customWidth="1"/>
    <col min="2" max="2" width="15.7109375" customWidth="1"/>
    <col min="3" max="3" width="13.5703125" customWidth="1"/>
    <col min="4" max="4" width="11.85546875" customWidth="1"/>
    <col min="5" max="8" width="9.140625" outlineLevel="1"/>
    <col min="9" max="9" width="29.85546875" customWidth="1" outlineLevel="1"/>
    <col min="11" max="11" width="14.7109375" style="67" customWidth="1"/>
    <col min="12" max="12" width="13.5703125" customWidth="1"/>
    <col min="13" max="13" width="18.5703125" customWidth="1"/>
    <col min="14" max="14" width="16.5703125" customWidth="1"/>
    <col min="15" max="15" width="17.28515625" customWidth="1"/>
    <col min="17" max="20" width="9.140625" hidden="1" customWidth="1" outlineLevel="1"/>
    <col min="21" max="21" width="9.140625" collapsed="1"/>
  </cols>
  <sheetData>
    <row r="1" spans="1:20" x14ac:dyDescent="0.25">
      <c r="A1" s="1"/>
      <c r="B1" s="2"/>
      <c r="C1" s="2"/>
      <c r="D1" s="2"/>
      <c r="E1" s="2"/>
      <c r="F1" s="2"/>
      <c r="G1" s="2"/>
      <c r="H1" s="2"/>
      <c r="I1" s="2"/>
      <c r="J1" s="1"/>
      <c r="K1" s="3"/>
      <c r="L1" s="1"/>
      <c r="M1" s="1"/>
      <c r="N1" s="1"/>
      <c r="O1" s="1"/>
      <c r="P1" s="1"/>
      <c r="Q1" s="1"/>
      <c r="R1" s="1"/>
      <c r="S1" s="1"/>
      <c r="T1" s="4"/>
    </row>
    <row r="2" spans="1:20" x14ac:dyDescent="0.25">
      <c r="A2" s="1"/>
      <c r="B2" s="2"/>
      <c r="C2" s="2"/>
      <c r="D2" s="2"/>
      <c r="E2" s="2"/>
      <c r="F2" s="2"/>
      <c r="G2" s="2"/>
      <c r="H2" s="2"/>
      <c r="I2" s="2"/>
      <c r="J2" s="1"/>
      <c r="K2" s="5"/>
      <c r="L2" s="1"/>
      <c r="M2" s="1"/>
      <c r="N2" s="6"/>
      <c r="O2" s="6" t="s">
        <v>0</v>
      </c>
      <c r="P2" s="6"/>
      <c r="Q2" s="1"/>
      <c r="R2" s="1"/>
      <c r="S2" s="1"/>
      <c r="T2" s="4"/>
    </row>
    <row r="3" spans="1:20" x14ac:dyDescent="0.25">
      <c r="A3" s="1"/>
      <c r="B3" s="7"/>
      <c r="C3" s="7"/>
      <c r="D3" s="2"/>
      <c r="E3" s="2"/>
      <c r="F3" s="2"/>
      <c r="G3" s="2"/>
      <c r="H3" s="2"/>
      <c r="I3" s="2"/>
      <c r="J3" s="1"/>
      <c r="K3" s="5"/>
      <c r="L3" s="1"/>
      <c r="M3" s="1"/>
      <c r="N3" s="6"/>
      <c r="O3" s="6" t="s">
        <v>1</v>
      </c>
      <c r="P3" s="6"/>
      <c r="Q3" s="1"/>
      <c r="R3" s="1"/>
      <c r="S3" s="1"/>
      <c r="T3" s="4"/>
    </row>
    <row r="4" spans="1:20" x14ac:dyDescent="0.25">
      <c r="A4" s="1"/>
      <c r="B4" s="2"/>
      <c r="C4" s="2"/>
      <c r="D4" s="2"/>
      <c r="E4" s="2"/>
      <c r="F4" s="2"/>
      <c r="G4" s="2"/>
      <c r="H4" s="2"/>
      <c r="I4" s="2"/>
      <c r="J4" s="1"/>
      <c r="K4" s="5"/>
      <c r="L4" s="1"/>
      <c r="M4" s="1"/>
      <c r="N4" s="6"/>
      <c r="O4" s="6" t="s">
        <v>2</v>
      </c>
      <c r="P4" s="6"/>
      <c r="Q4" s="1"/>
      <c r="R4" s="1"/>
      <c r="S4" s="1"/>
      <c r="T4" s="4"/>
    </row>
    <row r="5" spans="1:20" x14ac:dyDescent="0.25">
      <c r="A5" s="1"/>
      <c r="B5" s="2"/>
      <c r="C5" s="2"/>
      <c r="D5" s="2"/>
      <c r="E5" s="2"/>
      <c r="F5" s="2"/>
      <c r="G5" s="2"/>
      <c r="H5" s="2"/>
      <c r="I5" s="2"/>
      <c r="J5" s="1"/>
      <c r="K5" s="5"/>
      <c r="L5" s="1"/>
      <c r="M5" s="1"/>
      <c r="N5" s="6"/>
      <c r="O5" s="6" t="s">
        <v>3</v>
      </c>
      <c r="P5" s="6"/>
      <c r="Q5" s="1"/>
      <c r="R5" s="1"/>
      <c r="S5" s="1"/>
      <c r="T5" s="4"/>
    </row>
    <row r="6" spans="1:20" ht="16.5" thickBot="1" x14ac:dyDescent="0.3">
      <c r="A6" s="1"/>
      <c r="B6" s="7"/>
      <c r="C6" s="7"/>
      <c r="D6" s="2"/>
      <c r="E6" s="2"/>
      <c r="F6" s="2"/>
      <c r="G6" s="2"/>
      <c r="H6" s="2"/>
      <c r="I6" s="2"/>
      <c r="J6" s="1"/>
      <c r="K6" s="5"/>
      <c r="L6" s="1"/>
      <c r="M6" s="1"/>
      <c r="N6" s="6"/>
      <c r="O6" s="6" t="s">
        <v>4</v>
      </c>
      <c r="P6" s="6"/>
      <c r="Q6" s="1"/>
      <c r="R6" s="1"/>
      <c r="S6" s="1"/>
      <c r="T6" s="4"/>
    </row>
    <row r="7" spans="1:20" ht="26.1" customHeight="1" thickTop="1" thickBot="1" x14ac:dyDescent="0.3">
      <c r="A7" s="83" t="s">
        <v>5</v>
      </c>
      <c r="B7" s="83"/>
      <c r="C7" s="83"/>
      <c r="D7" s="83"/>
      <c r="E7" s="83"/>
      <c r="F7" s="83"/>
      <c r="G7" s="83"/>
      <c r="H7" s="83"/>
      <c r="I7" s="83"/>
      <c r="J7" s="83"/>
      <c r="K7" s="84"/>
      <c r="L7" s="83"/>
      <c r="M7" s="83"/>
      <c r="N7" s="85" t="s">
        <v>6</v>
      </c>
      <c r="O7" s="8" t="s">
        <v>7</v>
      </c>
      <c r="P7" s="9">
        <f>P71</f>
        <v>0</v>
      </c>
    </row>
    <row r="8" spans="1:20" ht="16.5" thickTop="1" thickBot="1" x14ac:dyDescent="0.3">
      <c r="A8" s="83"/>
      <c r="B8" s="83"/>
      <c r="C8" s="83"/>
      <c r="D8" s="83"/>
      <c r="E8" s="83"/>
      <c r="F8" s="83"/>
      <c r="G8" s="83"/>
      <c r="H8" s="83"/>
      <c r="I8" s="83"/>
      <c r="J8" s="83"/>
      <c r="K8" s="84"/>
      <c r="L8" s="83"/>
      <c r="M8" s="83"/>
      <c r="N8" s="85"/>
      <c r="O8" s="10" t="s">
        <v>8</v>
      </c>
      <c r="P8" s="9">
        <f>T71</f>
        <v>0</v>
      </c>
    </row>
    <row r="9" spans="1:20" ht="15" customHeight="1" thickTop="1" thickBot="1" x14ac:dyDescent="0.3">
      <c r="A9" s="83"/>
      <c r="B9" s="83"/>
      <c r="C9" s="83"/>
      <c r="D9" s="83"/>
      <c r="E9" s="83"/>
      <c r="F9" s="83"/>
      <c r="G9" s="83"/>
      <c r="H9" s="83"/>
      <c r="I9" s="83"/>
      <c r="J9" s="83"/>
      <c r="K9" s="84"/>
      <c r="L9" s="83"/>
      <c r="M9" s="83"/>
      <c r="N9" s="85"/>
      <c r="O9" s="10" t="s">
        <v>9</v>
      </c>
      <c r="P9" s="9" t="e">
        <f>S71</f>
        <v>#DIV/0!</v>
      </c>
    </row>
    <row r="10" spans="1:20" ht="15" customHeight="1" thickTop="1" thickBot="1" x14ac:dyDescent="0.3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4"/>
      <c r="L10" s="83"/>
      <c r="M10" s="83"/>
      <c r="N10" s="85"/>
      <c r="O10" s="11" t="s">
        <v>10</v>
      </c>
      <c r="P10" s="12">
        <f>[1]Главная!C7</f>
        <v>96</v>
      </c>
    </row>
    <row r="11" spans="1:20" ht="15" customHeight="1" thickTop="1" thickBot="1" x14ac:dyDescent="0.3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4"/>
      <c r="L11" s="83"/>
      <c r="M11" s="83"/>
      <c r="N11" s="85"/>
      <c r="O11" s="13" t="s">
        <v>11</v>
      </c>
      <c r="P11" s="14">
        <f>[1]Главная!C8</f>
        <v>0.1</v>
      </c>
    </row>
    <row r="12" spans="1:20" ht="76.5" thickTop="1" thickBot="1" x14ac:dyDescent="0.3">
      <c r="A12" s="15" t="s">
        <v>12</v>
      </c>
      <c r="B12" s="15" t="s">
        <v>13</v>
      </c>
      <c r="C12" s="15" t="s">
        <v>14</v>
      </c>
      <c r="D12" s="15" t="s">
        <v>15</v>
      </c>
      <c r="E12" s="15" t="s">
        <v>16</v>
      </c>
      <c r="F12" s="15" t="s">
        <v>17</v>
      </c>
      <c r="G12" s="15" t="s">
        <v>18</v>
      </c>
      <c r="H12" s="15" t="s">
        <v>19</v>
      </c>
      <c r="I12" s="15" t="s">
        <v>20</v>
      </c>
      <c r="J12" s="15" t="s">
        <v>21</v>
      </c>
      <c r="K12" s="16" t="s">
        <v>22</v>
      </c>
      <c r="L12" s="15" t="s">
        <v>23</v>
      </c>
      <c r="M12" s="17" t="s">
        <v>24</v>
      </c>
      <c r="N12" s="15" t="s">
        <v>25</v>
      </c>
      <c r="O12" s="18" t="s">
        <v>26</v>
      </c>
      <c r="P12" s="15" t="s">
        <v>27</v>
      </c>
      <c r="Q12" s="19" t="s">
        <v>28</v>
      </c>
      <c r="R12" s="20" t="s">
        <v>29</v>
      </c>
      <c r="S12" s="20" t="s">
        <v>30</v>
      </c>
      <c r="T12" s="20" t="s">
        <v>31</v>
      </c>
    </row>
    <row r="13" spans="1:20" ht="27" customHeight="1" thickTop="1" thickBot="1" x14ac:dyDescent="0.3">
      <c r="A13" s="21" t="s">
        <v>32</v>
      </c>
      <c r="B13" s="22" t="s">
        <v>33</v>
      </c>
      <c r="C13" s="79" t="s">
        <v>34</v>
      </c>
      <c r="D13" s="86"/>
      <c r="E13" s="23">
        <v>250</v>
      </c>
      <c r="F13" s="23">
        <v>1.5</v>
      </c>
      <c r="G13" s="23">
        <v>42</v>
      </c>
      <c r="H13" s="23">
        <v>50</v>
      </c>
      <c r="I13" s="82" t="s">
        <v>35</v>
      </c>
      <c r="J13" s="24">
        <f t="shared" ref="J13:J70" si="0">K13*(1-$P$11)</f>
        <v>139.977</v>
      </c>
      <c r="K13" s="25">
        <v>155.53</v>
      </c>
      <c r="L13" s="22">
        <f t="shared" ref="L13:L70" si="1">K13*$P$10</f>
        <v>14930.880000000001</v>
      </c>
      <c r="M13" s="26">
        <f t="shared" ref="M13:M70" si="2">J13*$P$10</f>
        <v>13437.792000000001</v>
      </c>
      <c r="N13" s="27"/>
      <c r="O13" s="28"/>
      <c r="P13" s="22">
        <f t="shared" ref="P13:P45" si="3">O13*M13</f>
        <v>0</v>
      </c>
      <c r="Q13" s="19"/>
      <c r="R13" s="20"/>
      <c r="S13" s="20"/>
      <c r="T13" s="20"/>
    </row>
    <row r="14" spans="1:20" ht="24.95" customHeight="1" thickTop="1" thickBot="1" x14ac:dyDescent="0.3">
      <c r="A14" s="29" t="s">
        <v>36</v>
      </c>
      <c r="B14" s="30" t="s">
        <v>37</v>
      </c>
      <c r="C14" s="75"/>
      <c r="D14" s="87"/>
      <c r="E14" s="31">
        <v>250</v>
      </c>
      <c r="F14" s="31">
        <v>20</v>
      </c>
      <c r="G14" s="31">
        <v>42</v>
      </c>
      <c r="H14" s="31">
        <v>50</v>
      </c>
      <c r="I14" s="74"/>
      <c r="J14" s="32">
        <f t="shared" si="0"/>
        <v>176.31899999999999</v>
      </c>
      <c r="K14" s="33">
        <v>195.91</v>
      </c>
      <c r="L14" s="30">
        <f t="shared" si="1"/>
        <v>18807.36</v>
      </c>
      <c r="M14" s="34">
        <f t="shared" si="2"/>
        <v>16926.624</v>
      </c>
      <c r="N14" s="35"/>
      <c r="O14" s="36"/>
      <c r="P14" s="30">
        <f t="shared" si="3"/>
        <v>0</v>
      </c>
      <c r="Q14" s="37"/>
      <c r="R14" s="38"/>
      <c r="S14" s="38"/>
      <c r="T14" s="38"/>
    </row>
    <row r="15" spans="1:20" ht="24.95" customHeight="1" thickTop="1" thickBot="1" x14ac:dyDescent="0.3">
      <c r="A15" s="29" t="s">
        <v>38</v>
      </c>
      <c r="B15" s="30" t="s">
        <v>39</v>
      </c>
      <c r="C15" s="75"/>
      <c r="D15" s="87"/>
      <c r="E15" s="31">
        <v>370</v>
      </c>
      <c r="F15" s="31">
        <v>1.5</v>
      </c>
      <c r="G15" s="31">
        <v>60</v>
      </c>
      <c r="H15" s="31">
        <v>50</v>
      </c>
      <c r="I15" s="74"/>
      <c r="J15" s="32">
        <f t="shared" si="0"/>
        <v>156.32999999999998</v>
      </c>
      <c r="K15" s="33">
        <v>173.7</v>
      </c>
      <c r="L15" s="30">
        <f t="shared" si="1"/>
        <v>16675.199999999997</v>
      </c>
      <c r="M15" s="34">
        <f t="shared" si="2"/>
        <v>15007.679999999998</v>
      </c>
      <c r="N15" s="35"/>
      <c r="O15" s="36"/>
      <c r="P15" s="30">
        <f t="shared" si="3"/>
        <v>0</v>
      </c>
      <c r="Q15" s="37"/>
      <c r="R15" s="38"/>
      <c r="S15" s="38"/>
      <c r="T15" s="38"/>
    </row>
    <row r="16" spans="1:20" ht="24.95" customHeight="1" thickTop="1" thickBot="1" x14ac:dyDescent="0.3">
      <c r="A16" s="29" t="s">
        <v>40</v>
      </c>
      <c r="B16" s="30" t="s">
        <v>41</v>
      </c>
      <c r="C16" s="75"/>
      <c r="D16" s="87"/>
      <c r="E16" s="31">
        <v>370</v>
      </c>
      <c r="F16" s="31">
        <v>20</v>
      </c>
      <c r="G16" s="31">
        <v>60</v>
      </c>
      <c r="H16" s="31">
        <v>50</v>
      </c>
      <c r="I16" s="74"/>
      <c r="J16" s="32">
        <f t="shared" si="0"/>
        <v>193.023</v>
      </c>
      <c r="K16" s="33">
        <v>214.47</v>
      </c>
      <c r="L16" s="30">
        <f t="shared" si="1"/>
        <v>20589.12</v>
      </c>
      <c r="M16" s="34">
        <f t="shared" si="2"/>
        <v>18530.207999999999</v>
      </c>
      <c r="N16" s="31"/>
      <c r="O16" s="36"/>
      <c r="P16" s="30">
        <f t="shared" si="3"/>
        <v>0</v>
      </c>
      <c r="Q16" s="39">
        <v>3.0199E-2</v>
      </c>
      <c r="R16" s="40">
        <v>10.49</v>
      </c>
      <c r="S16" s="41" t="e">
        <f>O16/N16*Q16</f>
        <v>#DIV/0!</v>
      </c>
      <c r="T16" s="41">
        <f>O16*R16</f>
        <v>0</v>
      </c>
    </row>
    <row r="17" spans="1:20" ht="24.95" customHeight="1" thickTop="1" thickBot="1" x14ac:dyDescent="0.3">
      <c r="A17" s="29" t="s">
        <v>42</v>
      </c>
      <c r="B17" s="30" t="s">
        <v>43</v>
      </c>
      <c r="C17" s="75"/>
      <c r="D17" s="87"/>
      <c r="E17" s="31">
        <v>370</v>
      </c>
      <c r="F17" s="31">
        <v>30</v>
      </c>
      <c r="G17" s="31">
        <v>60</v>
      </c>
      <c r="H17" s="31">
        <v>50</v>
      </c>
      <c r="I17" s="74"/>
      <c r="J17" s="32">
        <f t="shared" si="0"/>
        <v>211.779</v>
      </c>
      <c r="K17" s="33">
        <v>235.31</v>
      </c>
      <c r="L17" s="30">
        <f t="shared" si="1"/>
        <v>22589.760000000002</v>
      </c>
      <c r="M17" s="34">
        <f t="shared" si="2"/>
        <v>20330.784</v>
      </c>
      <c r="N17" s="31"/>
      <c r="O17" s="36"/>
      <c r="P17" s="30">
        <f t="shared" si="3"/>
        <v>0</v>
      </c>
      <c r="Q17" s="39"/>
      <c r="R17" s="40"/>
      <c r="S17" s="41"/>
      <c r="T17" s="41"/>
    </row>
    <row r="18" spans="1:20" ht="24.95" customHeight="1" thickTop="1" thickBot="1" x14ac:dyDescent="0.3">
      <c r="A18" s="29" t="s">
        <v>44</v>
      </c>
      <c r="B18" s="30" t="s">
        <v>45</v>
      </c>
      <c r="C18" s="75"/>
      <c r="D18" s="87"/>
      <c r="E18" s="31">
        <v>550</v>
      </c>
      <c r="F18" s="31">
        <v>1.5</v>
      </c>
      <c r="G18" s="31">
        <v>85</v>
      </c>
      <c r="H18" s="31">
        <v>50</v>
      </c>
      <c r="I18" s="74"/>
      <c r="J18" s="32">
        <f t="shared" si="0"/>
        <v>180.87299999999999</v>
      </c>
      <c r="K18" s="33">
        <v>200.97</v>
      </c>
      <c r="L18" s="30">
        <f t="shared" si="1"/>
        <v>19293.12</v>
      </c>
      <c r="M18" s="34">
        <f t="shared" si="2"/>
        <v>17363.807999999997</v>
      </c>
      <c r="N18" s="31"/>
      <c r="O18" s="36"/>
      <c r="P18" s="30">
        <f t="shared" si="3"/>
        <v>0</v>
      </c>
      <c r="Q18" s="39"/>
      <c r="R18" s="40"/>
      <c r="S18" s="41"/>
      <c r="T18" s="41"/>
    </row>
    <row r="19" spans="1:20" ht="24.95" customHeight="1" thickTop="1" thickBot="1" x14ac:dyDescent="0.3">
      <c r="A19" s="29" t="s">
        <v>46</v>
      </c>
      <c r="B19" s="30" t="s">
        <v>47</v>
      </c>
      <c r="C19" s="75"/>
      <c r="D19" s="87"/>
      <c r="E19" s="31">
        <v>550</v>
      </c>
      <c r="F19" s="31">
        <v>20</v>
      </c>
      <c r="G19" s="31">
        <v>85</v>
      </c>
      <c r="H19" s="31">
        <v>50</v>
      </c>
      <c r="I19" s="74"/>
      <c r="J19" s="32">
        <f t="shared" si="0"/>
        <v>217.39500000000001</v>
      </c>
      <c r="K19" s="33">
        <v>241.55</v>
      </c>
      <c r="L19" s="30">
        <f t="shared" si="1"/>
        <v>23188.800000000003</v>
      </c>
      <c r="M19" s="34">
        <f t="shared" si="2"/>
        <v>20869.920000000002</v>
      </c>
      <c r="N19" s="31"/>
      <c r="O19" s="36"/>
      <c r="P19" s="30">
        <f t="shared" si="3"/>
        <v>0</v>
      </c>
      <c r="Q19" s="39">
        <v>3.673E-3</v>
      </c>
      <c r="R19" s="40">
        <v>16.350000000000001</v>
      </c>
      <c r="S19" s="41" t="e">
        <f>O19/N19*Q19</f>
        <v>#DIV/0!</v>
      </c>
      <c r="T19" s="41">
        <f>O19*R19</f>
        <v>0</v>
      </c>
    </row>
    <row r="20" spans="1:20" ht="24.95" customHeight="1" thickTop="1" thickBot="1" x14ac:dyDescent="0.3">
      <c r="A20" s="29" t="s">
        <v>48</v>
      </c>
      <c r="B20" s="30" t="s">
        <v>49</v>
      </c>
      <c r="C20" s="75"/>
      <c r="D20" s="87"/>
      <c r="E20" s="31">
        <v>550</v>
      </c>
      <c r="F20" s="31">
        <v>40</v>
      </c>
      <c r="G20" s="31">
        <v>85</v>
      </c>
      <c r="H20" s="31">
        <v>50</v>
      </c>
      <c r="I20" s="74"/>
      <c r="J20" s="32">
        <f t="shared" si="0"/>
        <v>253.584</v>
      </c>
      <c r="K20" s="33">
        <v>281.76</v>
      </c>
      <c r="L20" s="30">
        <f t="shared" si="1"/>
        <v>27048.959999999999</v>
      </c>
      <c r="M20" s="34">
        <f t="shared" si="2"/>
        <v>24344.063999999998</v>
      </c>
      <c r="N20" s="31"/>
      <c r="O20" s="36"/>
      <c r="P20" s="30">
        <f t="shared" si="3"/>
        <v>0</v>
      </c>
      <c r="Q20" s="39"/>
      <c r="R20" s="40"/>
      <c r="S20" s="41"/>
      <c r="T20" s="41"/>
    </row>
    <row r="21" spans="1:20" ht="24.95" customHeight="1" thickTop="1" thickBot="1" x14ac:dyDescent="0.3">
      <c r="A21" s="29" t="s">
        <v>50</v>
      </c>
      <c r="B21" s="30" t="s">
        <v>51</v>
      </c>
      <c r="C21" s="75"/>
      <c r="D21" s="87"/>
      <c r="E21" s="31">
        <v>750</v>
      </c>
      <c r="F21" s="31">
        <v>20</v>
      </c>
      <c r="G21" s="31">
        <v>115</v>
      </c>
      <c r="H21" s="31">
        <v>50</v>
      </c>
      <c r="I21" s="74"/>
      <c r="J21" s="32">
        <f t="shared" si="0"/>
        <v>242.55</v>
      </c>
      <c r="K21" s="33">
        <v>269.5</v>
      </c>
      <c r="L21" s="30">
        <f t="shared" si="1"/>
        <v>25872</v>
      </c>
      <c r="M21" s="34">
        <f t="shared" si="2"/>
        <v>23284.800000000003</v>
      </c>
      <c r="N21" s="31"/>
      <c r="O21" s="36"/>
      <c r="P21" s="30">
        <f t="shared" si="3"/>
        <v>0</v>
      </c>
      <c r="Q21" s="39">
        <v>3.7673999999999999E-2</v>
      </c>
      <c r="R21" s="40">
        <v>18</v>
      </c>
      <c r="S21" s="41" t="e">
        <f>O21/N21*Q21</f>
        <v>#DIV/0!</v>
      </c>
      <c r="T21" s="41">
        <f>O21*R21</f>
        <v>0</v>
      </c>
    </row>
    <row r="22" spans="1:20" ht="24.95" customHeight="1" thickTop="1" thickBot="1" x14ac:dyDescent="0.3">
      <c r="A22" s="29" t="s">
        <v>52</v>
      </c>
      <c r="B22" s="30" t="s">
        <v>53</v>
      </c>
      <c r="C22" s="75"/>
      <c r="D22" s="87"/>
      <c r="E22" s="31">
        <v>1100</v>
      </c>
      <c r="F22" s="31">
        <v>20</v>
      </c>
      <c r="G22" s="31">
        <v>155</v>
      </c>
      <c r="H22" s="31">
        <v>50</v>
      </c>
      <c r="I22" s="74"/>
      <c r="J22" s="32">
        <f t="shared" si="0"/>
        <v>286.72199999999998</v>
      </c>
      <c r="K22" s="33">
        <v>318.58</v>
      </c>
      <c r="L22" s="30">
        <f t="shared" si="1"/>
        <v>30583.68</v>
      </c>
      <c r="M22" s="34">
        <f t="shared" si="2"/>
        <v>27525.311999999998</v>
      </c>
      <c r="N22" s="31"/>
      <c r="O22" s="36"/>
      <c r="P22" s="30">
        <f t="shared" si="3"/>
        <v>0</v>
      </c>
      <c r="Q22" s="42">
        <v>5.1869999999999999E-2</v>
      </c>
      <c r="R22" s="43">
        <v>20.45</v>
      </c>
      <c r="S22" s="44" t="e">
        <f>O22/N22*Q22</f>
        <v>#DIV/0!</v>
      </c>
      <c r="T22" s="44">
        <f>O22*R22</f>
        <v>0</v>
      </c>
    </row>
    <row r="23" spans="1:20" ht="35.1" customHeight="1" thickTop="1" thickBot="1" x14ac:dyDescent="0.3">
      <c r="A23" s="31" t="s">
        <v>54</v>
      </c>
      <c r="B23" s="30" t="s">
        <v>55</v>
      </c>
      <c r="C23" s="75" t="s">
        <v>34</v>
      </c>
      <c r="D23" s="87"/>
      <c r="E23" s="31">
        <v>250</v>
      </c>
      <c r="F23" s="31">
        <v>20</v>
      </c>
      <c r="G23" s="31">
        <v>28</v>
      </c>
      <c r="H23" s="31">
        <v>50</v>
      </c>
      <c r="I23" s="74" t="s">
        <v>56</v>
      </c>
      <c r="J23" s="32">
        <f t="shared" si="0"/>
        <v>127.87200000000001</v>
      </c>
      <c r="K23" s="33">
        <v>142.08000000000001</v>
      </c>
      <c r="L23" s="30">
        <f t="shared" si="1"/>
        <v>13639.68</v>
      </c>
      <c r="M23" s="34">
        <f t="shared" si="2"/>
        <v>12275.712000000001</v>
      </c>
      <c r="N23" s="31"/>
      <c r="O23" s="36"/>
      <c r="P23" s="30">
        <f t="shared" si="3"/>
        <v>0</v>
      </c>
      <c r="Q23" s="45"/>
      <c r="R23" s="46"/>
      <c r="S23" s="47"/>
      <c r="T23" s="47"/>
    </row>
    <row r="24" spans="1:20" ht="32.1" customHeight="1" thickTop="1" thickBot="1" x14ac:dyDescent="0.3">
      <c r="A24" s="31" t="s">
        <v>57</v>
      </c>
      <c r="B24" s="30" t="s">
        <v>58</v>
      </c>
      <c r="C24" s="75"/>
      <c r="D24" s="87"/>
      <c r="E24" s="31">
        <v>370</v>
      </c>
      <c r="F24" s="31">
        <v>30</v>
      </c>
      <c r="G24" s="31">
        <v>44</v>
      </c>
      <c r="H24" s="31">
        <v>50</v>
      </c>
      <c r="I24" s="74"/>
      <c r="J24" s="32">
        <f t="shared" si="0"/>
        <v>147.03300000000002</v>
      </c>
      <c r="K24" s="33">
        <v>163.37</v>
      </c>
      <c r="L24" s="30">
        <f t="shared" si="1"/>
        <v>15683.52</v>
      </c>
      <c r="M24" s="34">
        <f t="shared" si="2"/>
        <v>14115.168000000001</v>
      </c>
      <c r="N24" s="31"/>
      <c r="O24" s="36"/>
      <c r="P24" s="30">
        <f t="shared" si="3"/>
        <v>0</v>
      </c>
      <c r="Q24" s="45"/>
      <c r="R24" s="46"/>
      <c r="S24" s="47"/>
      <c r="T24" s="47"/>
    </row>
    <row r="25" spans="1:20" ht="38.1" customHeight="1" thickTop="1" thickBot="1" x14ac:dyDescent="0.3">
      <c r="A25" s="31" t="s">
        <v>59</v>
      </c>
      <c r="B25" s="30" t="s">
        <v>60</v>
      </c>
      <c r="C25" s="75"/>
      <c r="D25" s="87"/>
      <c r="E25" s="31">
        <v>550</v>
      </c>
      <c r="F25" s="31">
        <v>40</v>
      </c>
      <c r="G25" s="31">
        <v>64</v>
      </c>
      <c r="H25" s="31">
        <v>50</v>
      </c>
      <c r="I25" s="74"/>
      <c r="J25" s="32">
        <f t="shared" si="0"/>
        <v>170.27100000000002</v>
      </c>
      <c r="K25" s="33">
        <v>189.19</v>
      </c>
      <c r="L25" s="30">
        <f t="shared" si="1"/>
        <v>18162.239999999998</v>
      </c>
      <c r="M25" s="34">
        <f t="shared" si="2"/>
        <v>16346.016000000001</v>
      </c>
      <c r="N25" s="31"/>
      <c r="O25" s="36"/>
      <c r="P25" s="30">
        <f t="shared" si="3"/>
        <v>0</v>
      </c>
      <c r="Q25" s="45"/>
      <c r="R25" s="46"/>
      <c r="S25" s="47"/>
      <c r="T25" s="47"/>
    </row>
    <row r="26" spans="1:20" ht="35.1" customHeight="1" thickTop="1" thickBot="1" x14ac:dyDescent="0.3">
      <c r="A26" s="31" t="s">
        <v>61</v>
      </c>
      <c r="B26" s="30" t="s">
        <v>62</v>
      </c>
      <c r="C26" s="75"/>
      <c r="D26" s="87"/>
      <c r="E26" s="31">
        <v>750</v>
      </c>
      <c r="F26" s="31">
        <v>50</v>
      </c>
      <c r="G26" s="31">
        <v>92</v>
      </c>
      <c r="H26" s="31">
        <v>50</v>
      </c>
      <c r="I26" s="74"/>
      <c r="J26" s="32">
        <f t="shared" si="0"/>
        <v>211.28399999999999</v>
      </c>
      <c r="K26" s="33">
        <v>234.76</v>
      </c>
      <c r="L26" s="30">
        <f t="shared" si="1"/>
        <v>22536.959999999999</v>
      </c>
      <c r="M26" s="34">
        <f t="shared" si="2"/>
        <v>20283.263999999999</v>
      </c>
      <c r="N26" s="31"/>
      <c r="O26" s="36"/>
      <c r="P26" s="30">
        <f t="shared" si="3"/>
        <v>0</v>
      </c>
      <c r="Q26" s="45"/>
      <c r="R26" s="46"/>
      <c r="S26" s="47"/>
      <c r="T26" s="47"/>
    </row>
    <row r="27" spans="1:20" ht="36.950000000000003" customHeight="1" thickTop="1" thickBot="1" x14ac:dyDescent="0.3">
      <c r="A27" s="31" t="s">
        <v>63</v>
      </c>
      <c r="B27" s="30" t="s">
        <v>64</v>
      </c>
      <c r="C27" s="75"/>
      <c r="D27" s="87"/>
      <c r="E27" s="31">
        <v>1100</v>
      </c>
      <c r="F27" s="31">
        <v>60</v>
      </c>
      <c r="G27" s="31">
        <v>124</v>
      </c>
      <c r="H27" s="31">
        <v>50</v>
      </c>
      <c r="I27" s="74"/>
      <c r="J27" s="32">
        <f t="shared" si="0"/>
        <v>238.464</v>
      </c>
      <c r="K27" s="33">
        <v>264.95999999999998</v>
      </c>
      <c r="L27" s="30">
        <f t="shared" si="1"/>
        <v>25436.159999999996</v>
      </c>
      <c r="M27" s="34">
        <f t="shared" si="2"/>
        <v>22892.544000000002</v>
      </c>
      <c r="N27" s="31"/>
      <c r="O27" s="36"/>
      <c r="P27" s="30">
        <f t="shared" si="3"/>
        <v>0</v>
      </c>
      <c r="Q27" s="45"/>
      <c r="R27" s="46"/>
      <c r="S27" s="47"/>
      <c r="T27" s="47"/>
    </row>
    <row r="28" spans="1:20" ht="36.950000000000003" customHeight="1" thickTop="1" thickBot="1" x14ac:dyDescent="0.3">
      <c r="A28" s="31" t="s">
        <v>65</v>
      </c>
      <c r="B28" s="30" t="s">
        <v>66</v>
      </c>
      <c r="C28" s="75"/>
      <c r="D28" s="87"/>
      <c r="E28" s="31">
        <v>1500</v>
      </c>
      <c r="F28" s="31">
        <v>80</v>
      </c>
      <c r="G28" s="31">
        <v>168</v>
      </c>
      <c r="H28" s="31">
        <v>50</v>
      </c>
      <c r="I28" s="74"/>
      <c r="J28" s="32">
        <f t="shared" si="0"/>
        <v>315.56700000000001</v>
      </c>
      <c r="K28" s="33">
        <v>350.63</v>
      </c>
      <c r="L28" s="30">
        <f t="shared" si="1"/>
        <v>33660.479999999996</v>
      </c>
      <c r="M28" s="34">
        <f t="shared" si="2"/>
        <v>30294.432000000001</v>
      </c>
      <c r="N28" s="31"/>
      <c r="O28" s="36"/>
      <c r="P28" s="30">
        <f t="shared" si="3"/>
        <v>0</v>
      </c>
      <c r="Q28" s="45"/>
      <c r="R28" s="46"/>
      <c r="S28" s="47"/>
      <c r="T28" s="47"/>
    </row>
    <row r="29" spans="1:20" ht="69.95" customHeight="1" thickTop="1" thickBot="1" x14ac:dyDescent="0.3">
      <c r="A29" s="29" t="s">
        <v>67</v>
      </c>
      <c r="B29" s="30" t="s">
        <v>68</v>
      </c>
      <c r="C29" s="75"/>
      <c r="D29" s="87"/>
      <c r="E29" s="31">
        <v>750</v>
      </c>
      <c r="F29" s="31">
        <v>20</v>
      </c>
      <c r="G29" s="31">
        <v>80</v>
      </c>
      <c r="H29" s="31">
        <v>67</v>
      </c>
      <c r="I29" s="74" t="s">
        <v>69</v>
      </c>
      <c r="J29" s="32">
        <f t="shared" si="0"/>
        <v>225.41400000000002</v>
      </c>
      <c r="K29" s="33">
        <v>250.46</v>
      </c>
      <c r="L29" s="30">
        <f t="shared" si="1"/>
        <v>24044.16</v>
      </c>
      <c r="M29" s="34">
        <f t="shared" si="2"/>
        <v>21639.744000000002</v>
      </c>
      <c r="N29" s="31"/>
      <c r="O29" s="36"/>
      <c r="P29" s="30">
        <f t="shared" si="3"/>
        <v>0</v>
      </c>
      <c r="Q29" s="48">
        <v>4.8750000000000002E-2</v>
      </c>
      <c r="R29" s="49">
        <v>20.45</v>
      </c>
      <c r="S29" s="50" t="e">
        <f>O29/N29*Q29</f>
        <v>#DIV/0!</v>
      </c>
      <c r="T29" s="50">
        <f>O29*R29</f>
        <v>0</v>
      </c>
    </row>
    <row r="30" spans="1:20" ht="69.95" customHeight="1" thickTop="1" thickBot="1" x14ac:dyDescent="0.3">
      <c r="A30" s="29" t="s">
        <v>70</v>
      </c>
      <c r="B30" s="30" t="s">
        <v>71</v>
      </c>
      <c r="C30" s="75"/>
      <c r="D30" s="87"/>
      <c r="E30" s="31">
        <v>1100</v>
      </c>
      <c r="F30" s="31">
        <v>20</v>
      </c>
      <c r="G30" s="31">
        <v>115</v>
      </c>
      <c r="H30" s="31">
        <v>67</v>
      </c>
      <c r="I30" s="74"/>
      <c r="J30" s="32">
        <f t="shared" si="0"/>
        <v>263.64600000000002</v>
      </c>
      <c r="K30" s="33">
        <v>292.94</v>
      </c>
      <c r="L30" s="30">
        <f t="shared" si="1"/>
        <v>28122.239999999998</v>
      </c>
      <c r="M30" s="34">
        <f t="shared" si="2"/>
        <v>25310.016000000003</v>
      </c>
      <c r="N30" s="31"/>
      <c r="O30" s="36"/>
      <c r="P30" s="30">
        <f t="shared" si="3"/>
        <v>0</v>
      </c>
      <c r="Q30" s="51">
        <v>5.0700000000000002E-2</v>
      </c>
      <c r="R30" s="52">
        <v>22</v>
      </c>
      <c r="S30" s="44" t="e">
        <f>O30/N30*Q30</f>
        <v>#DIV/0!</v>
      </c>
      <c r="T30" s="44">
        <f>O30*R30</f>
        <v>0</v>
      </c>
    </row>
    <row r="31" spans="1:20" ht="17.25" thickTop="1" thickBot="1" x14ac:dyDescent="0.3">
      <c r="A31" s="29" t="s">
        <v>72</v>
      </c>
      <c r="B31" s="30" t="s">
        <v>73</v>
      </c>
      <c r="C31" s="75" t="s">
        <v>74</v>
      </c>
      <c r="D31" s="76"/>
      <c r="E31" s="31">
        <v>370</v>
      </c>
      <c r="F31" s="31">
        <v>20</v>
      </c>
      <c r="G31" s="31">
        <v>48</v>
      </c>
      <c r="H31" s="31">
        <v>60</v>
      </c>
      <c r="I31" s="74" t="s">
        <v>75</v>
      </c>
      <c r="J31" s="32">
        <f t="shared" si="0"/>
        <v>242.208</v>
      </c>
      <c r="K31" s="33">
        <v>269.12</v>
      </c>
      <c r="L31" s="30">
        <f t="shared" si="1"/>
        <v>25835.52</v>
      </c>
      <c r="M31" s="34">
        <f t="shared" si="2"/>
        <v>23251.968000000001</v>
      </c>
      <c r="N31" s="31"/>
      <c r="O31" s="36"/>
      <c r="P31" s="30">
        <f t="shared" si="3"/>
        <v>0</v>
      </c>
      <c r="Q31" s="53"/>
      <c r="R31" s="54"/>
      <c r="S31" s="55"/>
      <c r="T31" s="55"/>
    </row>
    <row r="32" spans="1:20" ht="17.25" thickTop="1" thickBot="1" x14ac:dyDescent="0.3">
      <c r="A32" s="29" t="s">
        <v>76</v>
      </c>
      <c r="B32" s="30" t="s">
        <v>77</v>
      </c>
      <c r="C32" s="75"/>
      <c r="D32" s="76"/>
      <c r="E32" s="31">
        <v>550</v>
      </c>
      <c r="F32" s="31">
        <v>30</v>
      </c>
      <c r="G32" s="31">
        <v>60</v>
      </c>
      <c r="H32" s="31">
        <v>60</v>
      </c>
      <c r="I32" s="74"/>
      <c r="J32" s="32">
        <f t="shared" si="0"/>
        <v>262.70999999999998</v>
      </c>
      <c r="K32" s="33">
        <v>291.89999999999998</v>
      </c>
      <c r="L32" s="30">
        <f t="shared" si="1"/>
        <v>28022.399999999998</v>
      </c>
      <c r="M32" s="34">
        <f t="shared" si="2"/>
        <v>25220.159999999996</v>
      </c>
      <c r="N32" s="31"/>
      <c r="O32" s="36"/>
      <c r="P32" s="30">
        <f t="shared" si="3"/>
        <v>0</v>
      </c>
      <c r="Q32" s="39"/>
      <c r="R32" s="40"/>
      <c r="S32" s="55"/>
      <c r="T32" s="55"/>
    </row>
    <row r="33" spans="1:20" ht="17.25" thickTop="1" thickBot="1" x14ac:dyDescent="0.3">
      <c r="A33" s="29" t="s">
        <v>78</v>
      </c>
      <c r="B33" s="30" t="s">
        <v>79</v>
      </c>
      <c r="C33" s="75"/>
      <c r="D33" s="76"/>
      <c r="E33" s="31">
        <v>750</v>
      </c>
      <c r="F33" s="31">
        <v>30</v>
      </c>
      <c r="G33" s="31">
        <v>78</v>
      </c>
      <c r="H33" s="31">
        <v>60</v>
      </c>
      <c r="I33" s="74"/>
      <c r="J33" s="32">
        <f t="shared" si="0"/>
        <v>293.41800000000001</v>
      </c>
      <c r="K33" s="33">
        <v>326.02</v>
      </c>
      <c r="L33" s="30">
        <f t="shared" si="1"/>
        <v>31297.919999999998</v>
      </c>
      <c r="M33" s="34">
        <f t="shared" si="2"/>
        <v>28168.128000000001</v>
      </c>
      <c r="N33" s="31"/>
      <c r="O33" s="36"/>
      <c r="P33" s="30">
        <f t="shared" si="3"/>
        <v>0</v>
      </c>
      <c r="Q33" s="39"/>
      <c r="R33" s="40"/>
      <c r="S33" s="55"/>
      <c r="T33" s="55"/>
    </row>
    <row r="34" spans="1:20" ht="17.25" thickTop="1" thickBot="1" x14ac:dyDescent="0.3">
      <c r="A34" s="29" t="s">
        <v>80</v>
      </c>
      <c r="B34" s="30" t="s">
        <v>81</v>
      </c>
      <c r="C34" s="75"/>
      <c r="D34" s="76"/>
      <c r="E34" s="31">
        <v>1100</v>
      </c>
      <c r="F34" s="31">
        <v>40</v>
      </c>
      <c r="G34" s="31">
        <v>101</v>
      </c>
      <c r="H34" s="31">
        <v>60</v>
      </c>
      <c r="I34" s="74"/>
      <c r="J34" s="32">
        <f t="shared" si="0"/>
        <v>381.35700000000003</v>
      </c>
      <c r="K34" s="33">
        <v>423.73</v>
      </c>
      <c r="L34" s="30">
        <f t="shared" si="1"/>
        <v>40678.080000000002</v>
      </c>
      <c r="M34" s="34">
        <f t="shared" si="2"/>
        <v>36610.272000000004</v>
      </c>
      <c r="N34" s="31"/>
      <c r="O34" s="36"/>
      <c r="P34" s="30">
        <f t="shared" si="3"/>
        <v>0</v>
      </c>
      <c r="Q34" s="39"/>
      <c r="R34" s="40"/>
      <c r="S34" s="55"/>
      <c r="T34" s="55"/>
    </row>
    <row r="35" spans="1:20" ht="17.25" thickTop="1" thickBot="1" x14ac:dyDescent="0.3">
      <c r="A35" s="29" t="s">
        <v>82</v>
      </c>
      <c r="B35" s="30" t="s">
        <v>83</v>
      </c>
      <c r="C35" s="75"/>
      <c r="D35" s="76"/>
      <c r="E35" s="31">
        <v>1500</v>
      </c>
      <c r="F35" s="31">
        <v>40</v>
      </c>
      <c r="G35" s="31">
        <v>126</v>
      </c>
      <c r="H35" s="31">
        <v>60</v>
      </c>
      <c r="I35" s="74"/>
      <c r="J35" s="32">
        <f t="shared" si="0"/>
        <v>407.88</v>
      </c>
      <c r="K35" s="33">
        <v>453.2</v>
      </c>
      <c r="L35" s="30">
        <f t="shared" si="1"/>
        <v>43507.199999999997</v>
      </c>
      <c r="M35" s="34">
        <f t="shared" si="2"/>
        <v>39156.479999999996</v>
      </c>
      <c r="N35" s="31"/>
      <c r="O35" s="36"/>
      <c r="P35" s="30">
        <f t="shared" si="3"/>
        <v>0</v>
      </c>
      <c r="Q35" s="51"/>
      <c r="R35" s="52"/>
      <c r="S35" s="55"/>
      <c r="T35" s="55"/>
    </row>
    <row r="36" spans="1:20" ht="17.25" thickTop="1" thickBot="1" x14ac:dyDescent="0.3">
      <c r="A36" s="29" t="s">
        <v>84</v>
      </c>
      <c r="B36" s="30" t="s">
        <v>85</v>
      </c>
      <c r="C36" s="75" t="s">
        <v>74</v>
      </c>
      <c r="D36" s="76"/>
      <c r="E36" s="31">
        <v>370</v>
      </c>
      <c r="F36" s="31">
        <v>20</v>
      </c>
      <c r="G36" s="31">
        <v>38</v>
      </c>
      <c r="H36" s="31">
        <v>67</v>
      </c>
      <c r="I36" s="74" t="s">
        <v>86</v>
      </c>
      <c r="J36" s="32">
        <f t="shared" si="0"/>
        <v>220.833</v>
      </c>
      <c r="K36" s="33">
        <v>245.37</v>
      </c>
      <c r="L36" s="30">
        <f t="shared" si="1"/>
        <v>23555.52</v>
      </c>
      <c r="M36" s="34">
        <f t="shared" si="2"/>
        <v>21199.968000000001</v>
      </c>
      <c r="N36" s="31"/>
      <c r="O36" s="36"/>
      <c r="P36" s="30">
        <f t="shared" si="3"/>
        <v>0</v>
      </c>
      <c r="Q36" s="53"/>
      <c r="R36" s="54"/>
      <c r="S36" s="56"/>
      <c r="T36" s="56"/>
    </row>
    <row r="37" spans="1:20" ht="17.25" thickTop="1" thickBot="1" x14ac:dyDescent="0.3">
      <c r="A37" s="29" t="s">
        <v>87</v>
      </c>
      <c r="B37" s="30" t="s">
        <v>88</v>
      </c>
      <c r="C37" s="75"/>
      <c r="D37" s="76"/>
      <c r="E37" s="31">
        <v>550</v>
      </c>
      <c r="F37" s="31">
        <v>30</v>
      </c>
      <c r="G37" s="31">
        <v>57</v>
      </c>
      <c r="H37" s="31">
        <v>67</v>
      </c>
      <c r="I37" s="74"/>
      <c r="J37" s="32">
        <f t="shared" si="0"/>
        <v>263.64600000000002</v>
      </c>
      <c r="K37" s="33">
        <v>292.94</v>
      </c>
      <c r="L37" s="30">
        <f t="shared" si="1"/>
        <v>28122.239999999998</v>
      </c>
      <c r="M37" s="34">
        <f t="shared" si="2"/>
        <v>25310.016000000003</v>
      </c>
      <c r="N37" s="31"/>
      <c r="O37" s="36"/>
      <c r="P37" s="30">
        <f t="shared" si="3"/>
        <v>0</v>
      </c>
      <c r="Q37" s="39"/>
      <c r="R37" s="40"/>
      <c r="S37" s="55"/>
      <c r="T37" s="55"/>
    </row>
    <row r="38" spans="1:20" ht="17.25" thickTop="1" thickBot="1" x14ac:dyDescent="0.3">
      <c r="A38" s="29" t="s">
        <v>89</v>
      </c>
      <c r="B38" s="30" t="s">
        <v>90</v>
      </c>
      <c r="C38" s="75"/>
      <c r="D38" s="76"/>
      <c r="E38" s="31">
        <v>750</v>
      </c>
      <c r="F38" s="31">
        <v>30</v>
      </c>
      <c r="G38" s="31">
        <v>76</v>
      </c>
      <c r="H38" s="31">
        <v>67</v>
      </c>
      <c r="I38" s="74"/>
      <c r="J38" s="32">
        <f t="shared" si="0"/>
        <v>285.255</v>
      </c>
      <c r="K38" s="33">
        <v>316.95</v>
      </c>
      <c r="L38" s="30">
        <f t="shared" si="1"/>
        <v>30427.199999999997</v>
      </c>
      <c r="M38" s="34">
        <f t="shared" si="2"/>
        <v>27384.48</v>
      </c>
      <c r="N38" s="31"/>
      <c r="O38" s="36"/>
      <c r="P38" s="30">
        <f t="shared" si="3"/>
        <v>0</v>
      </c>
      <c r="Q38" s="42"/>
      <c r="R38" s="43"/>
      <c r="S38" s="44"/>
      <c r="T38" s="44"/>
    </row>
    <row r="39" spans="1:20" ht="17.25" thickTop="1" thickBot="1" x14ac:dyDescent="0.3">
      <c r="A39" s="29" t="s">
        <v>91</v>
      </c>
      <c r="B39" s="30" t="s">
        <v>92</v>
      </c>
      <c r="C39" s="75"/>
      <c r="D39" s="76"/>
      <c r="E39" s="31">
        <v>370</v>
      </c>
      <c r="F39" s="31">
        <v>20</v>
      </c>
      <c r="G39" s="31">
        <v>26</v>
      </c>
      <c r="H39" s="31">
        <v>110</v>
      </c>
      <c r="I39" s="74" t="s">
        <v>93</v>
      </c>
      <c r="J39" s="32">
        <f t="shared" si="0"/>
        <v>206.37900000000002</v>
      </c>
      <c r="K39" s="33">
        <v>229.31</v>
      </c>
      <c r="L39" s="30">
        <f t="shared" si="1"/>
        <v>22013.760000000002</v>
      </c>
      <c r="M39" s="34">
        <f t="shared" si="2"/>
        <v>19812.384000000002</v>
      </c>
      <c r="N39" s="31"/>
      <c r="O39" s="36"/>
      <c r="P39" s="30">
        <f t="shared" si="3"/>
        <v>0</v>
      </c>
      <c r="Q39" s="48"/>
      <c r="R39" s="49"/>
      <c r="S39" s="47"/>
      <c r="T39" s="47"/>
    </row>
    <row r="40" spans="1:20" ht="17.25" thickTop="1" thickBot="1" x14ac:dyDescent="0.3">
      <c r="A40" s="29" t="s">
        <v>94</v>
      </c>
      <c r="B40" s="30" t="s">
        <v>95</v>
      </c>
      <c r="C40" s="75"/>
      <c r="D40" s="76"/>
      <c r="E40" s="31">
        <v>550</v>
      </c>
      <c r="F40" s="31">
        <v>30</v>
      </c>
      <c r="G40" s="31">
        <v>39</v>
      </c>
      <c r="H40" s="31">
        <v>110</v>
      </c>
      <c r="I40" s="74"/>
      <c r="J40" s="32">
        <f t="shared" si="0"/>
        <v>241.40700000000001</v>
      </c>
      <c r="K40" s="33">
        <v>268.23</v>
      </c>
      <c r="L40" s="30">
        <f t="shared" si="1"/>
        <v>25750.080000000002</v>
      </c>
      <c r="M40" s="34">
        <f t="shared" si="2"/>
        <v>23175.072</v>
      </c>
      <c r="N40" s="31"/>
      <c r="O40" s="36"/>
      <c r="P40" s="30">
        <f t="shared" si="3"/>
        <v>0</v>
      </c>
      <c r="Q40" s="39"/>
      <c r="R40" s="40"/>
      <c r="S40" s="55"/>
      <c r="T40" s="55"/>
    </row>
    <row r="41" spans="1:20" ht="17.25" thickTop="1" thickBot="1" x14ac:dyDescent="0.3">
      <c r="A41" s="29" t="s">
        <v>96</v>
      </c>
      <c r="B41" s="30" t="s">
        <v>97</v>
      </c>
      <c r="C41" s="75"/>
      <c r="D41" s="76"/>
      <c r="E41" s="31">
        <v>750</v>
      </c>
      <c r="F41" s="31">
        <v>30</v>
      </c>
      <c r="G41" s="31">
        <v>53</v>
      </c>
      <c r="H41" s="31">
        <v>110</v>
      </c>
      <c r="I41" s="74"/>
      <c r="J41" s="32">
        <f t="shared" si="0"/>
        <v>273.15000000000003</v>
      </c>
      <c r="K41" s="33">
        <v>303.5</v>
      </c>
      <c r="L41" s="30">
        <f t="shared" si="1"/>
        <v>29136</v>
      </c>
      <c r="M41" s="34">
        <f t="shared" si="2"/>
        <v>26222.400000000001</v>
      </c>
      <c r="N41" s="31"/>
      <c r="O41" s="36"/>
      <c r="P41" s="30">
        <f t="shared" si="3"/>
        <v>0</v>
      </c>
      <c r="Q41" s="42"/>
      <c r="R41" s="43"/>
      <c r="S41" s="44"/>
      <c r="T41" s="44"/>
    </row>
    <row r="42" spans="1:20" ht="42.95" customHeight="1" thickTop="1" thickBot="1" x14ac:dyDescent="0.3">
      <c r="A42" s="29" t="s">
        <v>98</v>
      </c>
      <c r="B42" s="30" t="s">
        <v>99</v>
      </c>
      <c r="C42" s="75" t="s">
        <v>74</v>
      </c>
      <c r="D42" s="71"/>
      <c r="E42" s="31">
        <v>250</v>
      </c>
      <c r="F42" s="31">
        <v>30</v>
      </c>
      <c r="G42" s="31">
        <v>49</v>
      </c>
      <c r="H42" s="31">
        <v>55</v>
      </c>
      <c r="I42" s="74" t="s">
        <v>100</v>
      </c>
      <c r="J42" s="32">
        <f t="shared" si="0"/>
        <v>161.82000000000002</v>
      </c>
      <c r="K42" s="33">
        <v>179.8</v>
      </c>
      <c r="L42" s="30">
        <f t="shared" si="1"/>
        <v>17260.800000000003</v>
      </c>
      <c r="M42" s="34">
        <f t="shared" si="2"/>
        <v>15534.720000000001</v>
      </c>
      <c r="N42" s="31"/>
      <c r="O42" s="36"/>
      <c r="P42" s="30">
        <f t="shared" si="3"/>
        <v>0</v>
      </c>
      <c r="Q42" s="45"/>
      <c r="R42" s="46"/>
      <c r="S42" s="47"/>
      <c r="T42" s="47"/>
    </row>
    <row r="43" spans="1:20" ht="39.950000000000003" customHeight="1" thickTop="1" thickBot="1" x14ac:dyDescent="0.3">
      <c r="A43" s="29" t="s">
        <v>101</v>
      </c>
      <c r="B43" s="30" t="s">
        <v>102</v>
      </c>
      <c r="C43" s="75"/>
      <c r="D43" s="72"/>
      <c r="E43" s="31">
        <v>370</v>
      </c>
      <c r="F43" s="31">
        <v>40</v>
      </c>
      <c r="G43" s="31">
        <v>63</v>
      </c>
      <c r="H43" s="31">
        <v>55</v>
      </c>
      <c r="I43" s="74"/>
      <c r="J43" s="32">
        <f t="shared" si="0"/>
        <v>169.11</v>
      </c>
      <c r="K43" s="33">
        <v>187.9</v>
      </c>
      <c r="L43" s="30">
        <f t="shared" si="1"/>
        <v>18038.400000000001</v>
      </c>
      <c r="M43" s="34">
        <f t="shared" si="2"/>
        <v>16234.560000000001</v>
      </c>
      <c r="N43" s="31"/>
      <c r="O43" s="36"/>
      <c r="P43" s="30">
        <f t="shared" si="3"/>
        <v>0</v>
      </c>
      <c r="Q43" s="45"/>
      <c r="R43" s="46"/>
      <c r="S43" s="47"/>
      <c r="T43" s="47"/>
    </row>
    <row r="44" spans="1:20" ht="38.1" customHeight="1" thickTop="1" thickBot="1" x14ac:dyDescent="0.3">
      <c r="A44" s="29" t="s">
        <v>103</v>
      </c>
      <c r="B44" s="30" t="s">
        <v>104</v>
      </c>
      <c r="C44" s="75"/>
      <c r="D44" s="72"/>
      <c r="E44" s="31">
        <v>550</v>
      </c>
      <c r="F44" s="31">
        <v>50</v>
      </c>
      <c r="G44" s="31">
        <v>84</v>
      </c>
      <c r="H44" s="31">
        <v>55</v>
      </c>
      <c r="I44" s="74"/>
      <c r="J44" s="32">
        <f t="shared" si="0"/>
        <v>205.11</v>
      </c>
      <c r="K44" s="33">
        <v>227.9</v>
      </c>
      <c r="L44" s="30">
        <f t="shared" si="1"/>
        <v>21878.400000000001</v>
      </c>
      <c r="M44" s="34">
        <f t="shared" si="2"/>
        <v>19690.560000000001</v>
      </c>
      <c r="N44" s="31"/>
      <c r="O44" s="36"/>
      <c r="P44" s="30">
        <f t="shared" si="3"/>
        <v>0</v>
      </c>
      <c r="Q44" s="45"/>
      <c r="R44" s="46"/>
      <c r="S44" s="47"/>
      <c r="T44" s="47"/>
    </row>
    <row r="45" spans="1:20" ht="42" customHeight="1" thickTop="1" thickBot="1" x14ac:dyDescent="0.3">
      <c r="A45" s="29" t="s">
        <v>105</v>
      </c>
      <c r="B45" s="30" t="s">
        <v>106</v>
      </c>
      <c r="C45" s="75"/>
      <c r="D45" s="72"/>
      <c r="E45" s="31">
        <v>750</v>
      </c>
      <c r="F45" s="31">
        <v>60</v>
      </c>
      <c r="G45" s="31">
        <v>105</v>
      </c>
      <c r="H45" s="31">
        <v>55</v>
      </c>
      <c r="I45" s="74"/>
      <c r="J45" s="32">
        <f t="shared" si="0"/>
        <v>226.755</v>
      </c>
      <c r="K45" s="33">
        <v>251.95</v>
      </c>
      <c r="L45" s="30">
        <f t="shared" si="1"/>
        <v>24187.199999999997</v>
      </c>
      <c r="M45" s="34">
        <f t="shared" si="2"/>
        <v>21768.48</v>
      </c>
      <c r="N45" s="31"/>
      <c r="O45" s="36"/>
      <c r="P45" s="30">
        <f t="shared" si="3"/>
        <v>0</v>
      </c>
      <c r="Q45" s="45"/>
      <c r="R45" s="46"/>
      <c r="S45" s="47"/>
      <c r="T45" s="47"/>
    </row>
    <row r="46" spans="1:20" ht="38.1" customHeight="1" thickTop="1" thickBot="1" x14ac:dyDescent="0.3">
      <c r="A46" s="29" t="s">
        <v>107</v>
      </c>
      <c r="B46" s="30" t="s">
        <v>108</v>
      </c>
      <c r="C46" s="75"/>
      <c r="D46" s="72"/>
      <c r="E46" s="31">
        <v>250</v>
      </c>
      <c r="F46" s="31">
        <v>30</v>
      </c>
      <c r="G46" s="31">
        <v>42</v>
      </c>
      <c r="H46" s="31">
        <v>55</v>
      </c>
      <c r="I46" s="74" t="s">
        <v>109</v>
      </c>
      <c r="J46" s="32">
        <f t="shared" si="0"/>
        <v>161.82000000000002</v>
      </c>
      <c r="K46" s="33">
        <v>179.8</v>
      </c>
      <c r="L46" s="30">
        <f t="shared" si="1"/>
        <v>17260.800000000003</v>
      </c>
      <c r="M46" s="34">
        <f t="shared" si="2"/>
        <v>15534.720000000001</v>
      </c>
      <c r="N46" s="31"/>
      <c r="O46" s="36"/>
      <c r="P46" s="30"/>
      <c r="Q46" s="45"/>
      <c r="R46" s="46"/>
      <c r="S46" s="47"/>
      <c r="T46" s="47"/>
    </row>
    <row r="47" spans="1:20" ht="33.950000000000003" customHeight="1" thickTop="1" thickBot="1" x14ac:dyDescent="0.3">
      <c r="A47" s="29" t="s">
        <v>110</v>
      </c>
      <c r="B47" s="30" t="s">
        <v>111</v>
      </c>
      <c r="C47" s="75"/>
      <c r="D47" s="72"/>
      <c r="E47" s="31">
        <v>370</v>
      </c>
      <c r="F47" s="31">
        <v>40</v>
      </c>
      <c r="G47" s="31">
        <v>56</v>
      </c>
      <c r="H47" s="31">
        <v>55</v>
      </c>
      <c r="I47" s="74"/>
      <c r="J47" s="32">
        <f t="shared" si="0"/>
        <v>169.11</v>
      </c>
      <c r="K47" s="33">
        <v>187.9</v>
      </c>
      <c r="L47" s="30">
        <f t="shared" si="1"/>
        <v>18038.400000000001</v>
      </c>
      <c r="M47" s="34">
        <f t="shared" si="2"/>
        <v>16234.560000000001</v>
      </c>
      <c r="N47" s="31"/>
      <c r="O47" s="36"/>
      <c r="P47" s="30"/>
      <c r="Q47" s="45"/>
      <c r="R47" s="46"/>
      <c r="S47" s="47"/>
      <c r="T47" s="47"/>
    </row>
    <row r="48" spans="1:20" ht="41.1" customHeight="1" thickTop="1" thickBot="1" x14ac:dyDescent="0.3">
      <c r="A48" s="29" t="s">
        <v>112</v>
      </c>
      <c r="B48" s="30" t="s">
        <v>113</v>
      </c>
      <c r="C48" s="75"/>
      <c r="D48" s="72"/>
      <c r="E48" s="31">
        <v>550</v>
      </c>
      <c r="F48" s="31">
        <v>50</v>
      </c>
      <c r="G48" s="31">
        <v>77</v>
      </c>
      <c r="H48" s="31">
        <v>55</v>
      </c>
      <c r="I48" s="74"/>
      <c r="J48" s="32">
        <f t="shared" si="0"/>
        <v>205.11</v>
      </c>
      <c r="K48" s="33">
        <v>227.9</v>
      </c>
      <c r="L48" s="30">
        <f t="shared" si="1"/>
        <v>21878.400000000001</v>
      </c>
      <c r="M48" s="34">
        <f t="shared" si="2"/>
        <v>19690.560000000001</v>
      </c>
      <c r="N48" s="31"/>
      <c r="O48" s="36"/>
      <c r="P48" s="30"/>
      <c r="Q48" s="45"/>
      <c r="R48" s="46"/>
      <c r="S48" s="47"/>
      <c r="T48" s="47"/>
    </row>
    <row r="49" spans="1:20" ht="39" customHeight="1" thickTop="1" thickBot="1" x14ac:dyDescent="0.3">
      <c r="A49" s="29" t="s">
        <v>114</v>
      </c>
      <c r="B49" s="30" t="s">
        <v>115</v>
      </c>
      <c r="C49" s="75"/>
      <c r="D49" s="72"/>
      <c r="E49" s="31">
        <v>750</v>
      </c>
      <c r="F49" s="31">
        <v>60</v>
      </c>
      <c r="G49" s="31">
        <v>98</v>
      </c>
      <c r="H49" s="31">
        <v>55</v>
      </c>
      <c r="I49" s="74"/>
      <c r="J49" s="32">
        <f t="shared" si="0"/>
        <v>226.755</v>
      </c>
      <c r="K49" s="33">
        <v>251.95</v>
      </c>
      <c r="L49" s="30">
        <f t="shared" si="1"/>
        <v>24187.199999999997</v>
      </c>
      <c r="M49" s="34">
        <f t="shared" si="2"/>
        <v>21768.48</v>
      </c>
      <c r="N49" s="31"/>
      <c r="O49" s="36"/>
      <c r="P49" s="30"/>
      <c r="Q49" s="45"/>
      <c r="R49" s="46"/>
      <c r="S49" s="47"/>
      <c r="T49" s="47"/>
    </row>
    <row r="50" spans="1:20" ht="39" customHeight="1" thickTop="1" thickBot="1" x14ac:dyDescent="0.3">
      <c r="A50" s="29" t="s">
        <v>116</v>
      </c>
      <c r="B50" s="30" t="s">
        <v>117</v>
      </c>
      <c r="C50" s="75"/>
      <c r="D50" s="72"/>
      <c r="E50" s="31">
        <v>1100</v>
      </c>
      <c r="F50" s="31">
        <v>80</v>
      </c>
      <c r="G50" s="31">
        <v>120</v>
      </c>
      <c r="H50" s="31">
        <v>55</v>
      </c>
      <c r="I50" s="74"/>
      <c r="J50" s="32">
        <f t="shared" si="0"/>
        <v>280.49400000000003</v>
      </c>
      <c r="K50" s="33">
        <v>311.66000000000003</v>
      </c>
      <c r="L50" s="30">
        <f t="shared" si="1"/>
        <v>29919.360000000001</v>
      </c>
      <c r="M50" s="34">
        <f t="shared" si="2"/>
        <v>26927.424000000003</v>
      </c>
      <c r="N50" s="31"/>
      <c r="O50" s="36"/>
      <c r="P50" s="30"/>
      <c r="Q50" s="45"/>
      <c r="R50" s="46"/>
      <c r="S50" s="47"/>
      <c r="T50" s="47"/>
    </row>
    <row r="51" spans="1:20" ht="33" customHeight="1" thickTop="1" thickBot="1" x14ac:dyDescent="0.3">
      <c r="A51" s="29" t="s">
        <v>118</v>
      </c>
      <c r="B51" s="30" t="s">
        <v>119</v>
      </c>
      <c r="C51" s="75"/>
      <c r="D51" s="72"/>
      <c r="E51" s="31">
        <v>370</v>
      </c>
      <c r="F51" s="31">
        <v>1.5</v>
      </c>
      <c r="G51" s="31">
        <v>44</v>
      </c>
      <c r="H51" s="31">
        <v>100</v>
      </c>
      <c r="I51" s="74" t="s">
        <v>120</v>
      </c>
      <c r="J51" s="32">
        <f t="shared" si="0"/>
        <v>156.91499999999999</v>
      </c>
      <c r="K51" s="33">
        <v>174.35</v>
      </c>
      <c r="L51" s="30">
        <f t="shared" si="1"/>
        <v>16737.599999999999</v>
      </c>
      <c r="M51" s="34">
        <f t="shared" si="2"/>
        <v>15063.84</v>
      </c>
      <c r="N51" s="31"/>
      <c r="O51" s="36"/>
      <c r="P51" s="30">
        <f t="shared" ref="P51:P70" si="4">O51*M51</f>
        <v>0</v>
      </c>
      <c r="Q51" s="48"/>
      <c r="R51" s="49"/>
      <c r="S51" s="50"/>
      <c r="T51" s="50"/>
    </row>
    <row r="52" spans="1:20" ht="33" customHeight="1" thickTop="1" thickBot="1" x14ac:dyDescent="0.3">
      <c r="A52" s="29" t="s">
        <v>121</v>
      </c>
      <c r="B52" s="30" t="s">
        <v>122</v>
      </c>
      <c r="C52" s="75"/>
      <c r="D52" s="72"/>
      <c r="E52" s="31">
        <v>750</v>
      </c>
      <c r="F52" s="31">
        <v>1.5</v>
      </c>
      <c r="G52" s="31">
        <v>73</v>
      </c>
      <c r="H52" s="31">
        <v>100</v>
      </c>
      <c r="I52" s="74"/>
      <c r="J52" s="32">
        <f t="shared" si="0"/>
        <v>187.51499999999999</v>
      </c>
      <c r="K52" s="33">
        <v>208.35</v>
      </c>
      <c r="L52" s="30">
        <f t="shared" si="1"/>
        <v>20001.599999999999</v>
      </c>
      <c r="M52" s="34">
        <f t="shared" si="2"/>
        <v>18001.439999999999</v>
      </c>
      <c r="N52" s="31"/>
      <c r="O52" s="36"/>
      <c r="P52" s="30">
        <f t="shared" si="4"/>
        <v>0</v>
      </c>
      <c r="Q52" s="57">
        <v>4.1000000000000002E-2</v>
      </c>
      <c r="R52" s="49">
        <v>19.2</v>
      </c>
      <c r="S52" s="50" t="e">
        <f>O52/N52*Q52</f>
        <v>#DIV/0!</v>
      </c>
      <c r="T52" s="50">
        <f>O52*R52</f>
        <v>0</v>
      </c>
    </row>
    <row r="53" spans="1:20" ht="33" customHeight="1" thickTop="1" thickBot="1" x14ac:dyDescent="0.3">
      <c r="A53" s="29" t="s">
        <v>123</v>
      </c>
      <c r="B53" s="30" t="s">
        <v>124</v>
      </c>
      <c r="C53" s="75"/>
      <c r="D53" s="72"/>
      <c r="E53" s="31">
        <v>750</v>
      </c>
      <c r="F53" s="31">
        <v>30</v>
      </c>
      <c r="G53" s="31">
        <v>73</v>
      </c>
      <c r="H53" s="31">
        <v>100</v>
      </c>
      <c r="I53" s="74"/>
      <c r="J53" s="32">
        <f t="shared" si="0"/>
        <v>225.97200000000001</v>
      </c>
      <c r="K53" s="33">
        <v>251.08</v>
      </c>
      <c r="L53" s="30">
        <f t="shared" si="1"/>
        <v>24103.68</v>
      </c>
      <c r="M53" s="34">
        <f t="shared" si="2"/>
        <v>21693.312000000002</v>
      </c>
      <c r="N53" s="31"/>
      <c r="O53" s="36"/>
      <c r="P53" s="30">
        <f t="shared" si="4"/>
        <v>0</v>
      </c>
      <c r="Q53" s="45"/>
      <c r="R53" s="49"/>
      <c r="S53" s="47"/>
      <c r="T53" s="47"/>
    </row>
    <row r="54" spans="1:20" ht="33" customHeight="1" thickTop="1" thickBot="1" x14ac:dyDescent="0.3">
      <c r="A54" s="29" t="s">
        <v>125</v>
      </c>
      <c r="B54" s="30" t="s">
        <v>126</v>
      </c>
      <c r="C54" s="75"/>
      <c r="D54" s="72"/>
      <c r="E54" s="31">
        <v>1100</v>
      </c>
      <c r="F54" s="31">
        <v>1.5</v>
      </c>
      <c r="G54" s="31">
        <v>102</v>
      </c>
      <c r="H54" s="31">
        <v>100</v>
      </c>
      <c r="I54" s="74"/>
      <c r="J54" s="32">
        <f t="shared" si="0"/>
        <v>215.38800000000001</v>
      </c>
      <c r="K54" s="33">
        <v>239.32</v>
      </c>
      <c r="L54" s="30">
        <f t="shared" si="1"/>
        <v>22974.720000000001</v>
      </c>
      <c r="M54" s="34">
        <f t="shared" si="2"/>
        <v>20677.248</v>
      </c>
      <c r="N54" s="31"/>
      <c r="O54" s="36"/>
      <c r="P54" s="30">
        <f t="shared" si="4"/>
        <v>0</v>
      </c>
      <c r="Q54" s="58"/>
      <c r="R54" s="49"/>
      <c r="S54" s="41"/>
      <c r="T54" s="41"/>
    </row>
    <row r="55" spans="1:20" ht="33" customHeight="1" thickTop="1" thickBot="1" x14ac:dyDescent="0.3">
      <c r="A55" s="29" t="s">
        <v>127</v>
      </c>
      <c r="B55" s="30" t="s">
        <v>128</v>
      </c>
      <c r="C55" s="75"/>
      <c r="D55" s="72"/>
      <c r="E55" s="31">
        <v>1100</v>
      </c>
      <c r="F55" s="31">
        <v>40</v>
      </c>
      <c r="G55" s="31">
        <v>102</v>
      </c>
      <c r="H55" s="31">
        <v>100</v>
      </c>
      <c r="I55" s="74"/>
      <c r="J55" s="32">
        <f t="shared" si="0"/>
        <v>262.67400000000004</v>
      </c>
      <c r="K55" s="33">
        <v>291.86</v>
      </c>
      <c r="L55" s="30">
        <f t="shared" si="1"/>
        <v>28018.560000000001</v>
      </c>
      <c r="M55" s="34">
        <f t="shared" si="2"/>
        <v>25216.704000000005</v>
      </c>
      <c r="N55" s="31"/>
      <c r="O55" s="36"/>
      <c r="P55" s="30">
        <f t="shared" si="4"/>
        <v>0</v>
      </c>
      <c r="Q55" s="45"/>
      <c r="R55" s="59"/>
      <c r="S55" s="60"/>
      <c r="T55" s="60"/>
    </row>
    <row r="56" spans="1:20" ht="33" customHeight="1" thickTop="1" thickBot="1" x14ac:dyDescent="0.3">
      <c r="A56" s="31" t="s">
        <v>129</v>
      </c>
      <c r="B56" s="30" t="s">
        <v>130</v>
      </c>
      <c r="C56" s="75"/>
      <c r="D56" s="72"/>
      <c r="E56" s="31">
        <v>750</v>
      </c>
      <c r="F56" s="31">
        <v>40</v>
      </c>
      <c r="G56" s="31">
        <v>56</v>
      </c>
      <c r="H56" s="31">
        <v>150</v>
      </c>
      <c r="I56" s="80" t="s">
        <v>131</v>
      </c>
      <c r="J56" s="32">
        <f t="shared" si="0"/>
        <v>224.47799999999998</v>
      </c>
      <c r="K56" s="33">
        <v>249.42</v>
      </c>
      <c r="L56" s="30">
        <f t="shared" si="1"/>
        <v>23944.32</v>
      </c>
      <c r="M56" s="34">
        <f t="shared" si="2"/>
        <v>21549.887999999999</v>
      </c>
      <c r="N56" s="31"/>
      <c r="O56" s="36"/>
      <c r="P56" s="30">
        <f t="shared" si="4"/>
        <v>0</v>
      </c>
      <c r="Q56" s="45"/>
      <c r="R56" s="46"/>
      <c r="S56" s="47"/>
      <c r="T56" s="47"/>
    </row>
    <row r="57" spans="1:20" ht="42.95" customHeight="1" thickTop="1" thickBot="1" x14ac:dyDescent="0.3">
      <c r="A57" s="31" t="s">
        <v>132</v>
      </c>
      <c r="B57" s="30" t="s">
        <v>133</v>
      </c>
      <c r="C57" s="75"/>
      <c r="D57" s="72"/>
      <c r="E57" s="31">
        <v>1100</v>
      </c>
      <c r="F57" s="31">
        <v>60</v>
      </c>
      <c r="G57" s="31">
        <v>77</v>
      </c>
      <c r="H57" s="31">
        <v>150</v>
      </c>
      <c r="I57" s="81"/>
      <c r="J57" s="32">
        <f t="shared" si="0"/>
        <v>293.87700000000001</v>
      </c>
      <c r="K57" s="33">
        <v>326.52999999999997</v>
      </c>
      <c r="L57" s="30">
        <f t="shared" si="1"/>
        <v>31346.879999999997</v>
      </c>
      <c r="M57" s="34">
        <f t="shared" si="2"/>
        <v>28212.192000000003</v>
      </c>
      <c r="N57" s="31"/>
      <c r="O57" s="36"/>
      <c r="P57" s="30">
        <f t="shared" si="4"/>
        <v>0</v>
      </c>
      <c r="Q57" s="45"/>
      <c r="R57" s="46"/>
      <c r="S57" s="47"/>
      <c r="T57" s="47"/>
    </row>
    <row r="58" spans="1:20" ht="51.95" customHeight="1" thickTop="1" thickBot="1" x14ac:dyDescent="0.3">
      <c r="A58" s="61" t="s">
        <v>134</v>
      </c>
      <c r="B58" s="62" t="s">
        <v>135</v>
      </c>
      <c r="C58" s="75"/>
      <c r="D58" s="73"/>
      <c r="E58" s="31">
        <v>1500</v>
      </c>
      <c r="F58" s="31">
        <v>80</v>
      </c>
      <c r="G58" s="31">
        <v>105</v>
      </c>
      <c r="H58" s="31">
        <v>200</v>
      </c>
      <c r="I58" s="82"/>
      <c r="J58" s="32">
        <f t="shared" si="0"/>
        <v>382.29300000000001</v>
      </c>
      <c r="K58" s="33">
        <v>424.77</v>
      </c>
      <c r="L58" s="30">
        <f t="shared" si="1"/>
        <v>40777.919999999998</v>
      </c>
      <c r="M58" s="34">
        <f t="shared" si="2"/>
        <v>36700.127999999997</v>
      </c>
      <c r="N58" s="31"/>
      <c r="O58" s="36"/>
      <c r="P58" s="30">
        <f t="shared" si="4"/>
        <v>0</v>
      </c>
      <c r="Q58" s="45"/>
      <c r="R58" s="46"/>
      <c r="S58" s="47"/>
      <c r="T58" s="47"/>
    </row>
    <row r="59" spans="1:20" ht="155.1" customHeight="1" thickTop="1" thickBot="1" x14ac:dyDescent="0.3">
      <c r="A59" s="29" t="s">
        <v>136</v>
      </c>
      <c r="B59" s="30" t="s">
        <v>137</v>
      </c>
      <c r="C59" s="75"/>
      <c r="D59" s="63"/>
      <c r="E59" s="31">
        <v>750</v>
      </c>
      <c r="F59" s="31">
        <v>20</v>
      </c>
      <c r="G59" s="31">
        <v>55</v>
      </c>
      <c r="H59" s="31">
        <v>40</v>
      </c>
      <c r="I59" s="61" t="s">
        <v>138</v>
      </c>
      <c r="J59" s="32">
        <f t="shared" si="0"/>
        <v>178.947</v>
      </c>
      <c r="K59" s="33">
        <v>198.83</v>
      </c>
      <c r="L59" s="30">
        <f t="shared" si="1"/>
        <v>19087.68</v>
      </c>
      <c r="M59" s="34">
        <f t="shared" si="2"/>
        <v>17178.912</v>
      </c>
      <c r="N59" s="31"/>
      <c r="O59" s="36"/>
      <c r="P59" s="30">
        <f t="shared" si="4"/>
        <v>0</v>
      </c>
      <c r="Q59" s="64">
        <v>2.5163000000000001E-2</v>
      </c>
      <c r="R59" s="59">
        <v>15.5</v>
      </c>
      <c r="S59" s="60" t="e">
        <f>O59/N59*Q59</f>
        <v>#DIV/0!</v>
      </c>
      <c r="T59" s="60">
        <f>O59*R59</f>
        <v>0</v>
      </c>
    </row>
    <row r="60" spans="1:20" ht="51.95" customHeight="1" thickTop="1" thickBot="1" x14ac:dyDescent="0.3">
      <c r="A60" s="29" t="s">
        <v>139</v>
      </c>
      <c r="B60" s="30" t="s">
        <v>140</v>
      </c>
      <c r="C60" s="75" t="s">
        <v>74</v>
      </c>
      <c r="D60" s="76"/>
      <c r="E60" s="31">
        <v>370</v>
      </c>
      <c r="F60" s="31">
        <v>20</v>
      </c>
      <c r="G60" s="31">
        <v>38</v>
      </c>
      <c r="H60" s="31">
        <v>91.5</v>
      </c>
      <c r="I60" s="74" t="s">
        <v>141</v>
      </c>
      <c r="J60" s="32">
        <f t="shared" si="0"/>
        <v>158.49</v>
      </c>
      <c r="K60" s="33">
        <v>176.1</v>
      </c>
      <c r="L60" s="30">
        <f t="shared" si="1"/>
        <v>16905.599999999999</v>
      </c>
      <c r="M60" s="34">
        <f t="shared" si="2"/>
        <v>15215.04</v>
      </c>
      <c r="N60" s="31"/>
      <c r="O60" s="36"/>
      <c r="P60" s="30">
        <f t="shared" si="4"/>
        <v>0</v>
      </c>
      <c r="Q60" s="48">
        <v>1.8575000000000001E-2</v>
      </c>
      <c r="R60" s="49">
        <v>10</v>
      </c>
      <c r="S60" s="50" t="e">
        <f>O60/N60*Q60</f>
        <v>#DIV/0!</v>
      </c>
      <c r="T60" s="50">
        <f>O60*R60</f>
        <v>0</v>
      </c>
    </row>
    <row r="61" spans="1:20" ht="57.95" customHeight="1" thickTop="1" thickBot="1" x14ac:dyDescent="0.3">
      <c r="A61" s="29" t="s">
        <v>142</v>
      </c>
      <c r="B61" s="30" t="s">
        <v>143</v>
      </c>
      <c r="C61" s="75"/>
      <c r="D61" s="76"/>
      <c r="E61" s="31">
        <v>600</v>
      </c>
      <c r="F61" s="31">
        <v>20</v>
      </c>
      <c r="G61" s="31">
        <v>45</v>
      </c>
      <c r="H61" s="31">
        <v>91.5</v>
      </c>
      <c r="I61" s="74"/>
      <c r="J61" s="32">
        <f t="shared" si="0"/>
        <v>165.68100000000001</v>
      </c>
      <c r="K61" s="33">
        <v>184.09</v>
      </c>
      <c r="L61" s="30">
        <f t="shared" si="1"/>
        <v>17672.64</v>
      </c>
      <c r="M61" s="34">
        <f t="shared" si="2"/>
        <v>15905.376</v>
      </c>
      <c r="N61" s="31"/>
      <c r="O61" s="36"/>
      <c r="P61" s="30">
        <f t="shared" si="4"/>
        <v>0</v>
      </c>
      <c r="Q61" s="39">
        <v>1.7579999999999998E-2</v>
      </c>
      <c r="R61" s="40">
        <v>10.9</v>
      </c>
      <c r="S61" s="41" t="e">
        <f>O61/N61*Q61</f>
        <v>#DIV/0!</v>
      </c>
      <c r="T61" s="41">
        <f>O61*R61</f>
        <v>0</v>
      </c>
    </row>
    <row r="62" spans="1:20" ht="60.95" customHeight="1" thickTop="1" thickBot="1" x14ac:dyDescent="0.3">
      <c r="A62" s="29" t="s">
        <v>144</v>
      </c>
      <c r="B62" s="30" t="s">
        <v>145</v>
      </c>
      <c r="C62" s="75"/>
      <c r="D62" s="76"/>
      <c r="E62" s="31">
        <v>750</v>
      </c>
      <c r="F62" s="31">
        <v>20</v>
      </c>
      <c r="G62" s="31">
        <v>52</v>
      </c>
      <c r="H62" s="31">
        <v>91.5</v>
      </c>
      <c r="I62" s="74"/>
      <c r="J62" s="32">
        <f t="shared" si="0"/>
        <v>176.4</v>
      </c>
      <c r="K62" s="33">
        <v>196</v>
      </c>
      <c r="L62" s="30">
        <f t="shared" si="1"/>
        <v>18816</v>
      </c>
      <c r="M62" s="34">
        <f t="shared" si="2"/>
        <v>16934.400000000001</v>
      </c>
      <c r="N62" s="31"/>
      <c r="O62" s="36"/>
      <c r="P62" s="30">
        <f t="shared" si="4"/>
        <v>0</v>
      </c>
      <c r="Q62" s="42">
        <v>2.1000000000000001E-2</v>
      </c>
      <c r="R62" s="43">
        <v>12.1</v>
      </c>
      <c r="S62" s="44" t="e">
        <f>O62/N62*Q62</f>
        <v>#DIV/0!</v>
      </c>
      <c r="T62" s="44">
        <f>O62*R62</f>
        <v>0</v>
      </c>
    </row>
    <row r="63" spans="1:20" ht="144.94999999999999" customHeight="1" thickTop="1" thickBot="1" x14ac:dyDescent="0.3">
      <c r="A63" s="61" t="s">
        <v>146</v>
      </c>
      <c r="B63" s="30" t="s">
        <v>147</v>
      </c>
      <c r="C63" s="77" t="s">
        <v>148</v>
      </c>
      <c r="D63" s="71"/>
      <c r="E63" s="31">
        <v>5500</v>
      </c>
      <c r="F63" s="31">
        <v>1.5</v>
      </c>
      <c r="G63" s="31">
        <v>110</v>
      </c>
      <c r="H63" s="31">
        <v>500</v>
      </c>
      <c r="I63" s="80" t="s">
        <v>149</v>
      </c>
      <c r="J63" s="32">
        <f t="shared" si="0"/>
        <v>1164.0780000000002</v>
      </c>
      <c r="K63" s="33">
        <v>1293.42</v>
      </c>
      <c r="L63" s="30">
        <f t="shared" si="1"/>
        <v>124168.32000000001</v>
      </c>
      <c r="M63" s="34">
        <f t="shared" si="2"/>
        <v>111751.48800000001</v>
      </c>
      <c r="N63" s="31"/>
      <c r="O63" s="36"/>
      <c r="P63" s="30">
        <f t="shared" si="4"/>
        <v>0</v>
      </c>
      <c r="Q63" s="51"/>
      <c r="R63" s="52"/>
      <c r="S63" s="55"/>
      <c r="T63" s="55"/>
    </row>
    <row r="64" spans="1:20" ht="125.1" customHeight="1" thickTop="1" thickBot="1" x14ac:dyDescent="0.3">
      <c r="A64" s="61" t="s">
        <v>150</v>
      </c>
      <c r="B64" s="30" t="s">
        <v>151</v>
      </c>
      <c r="C64" s="78"/>
      <c r="D64" s="72"/>
      <c r="E64" s="31">
        <v>7500</v>
      </c>
      <c r="F64" s="31">
        <v>1.5</v>
      </c>
      <c r="G64" s="31">
        <v>141</v>
      </c>
      <c r="H64" s="31">
        <v>500</v>
      </c>
      <c r="I64" s="81"/>
      <c r="J64" s="32">
        <f t="shared" si="0"/>
        <v>1348.29</v>
      </c>
      <c r="K64" s="33">
        <v>1498.1</v>
      </c>
      <c r="L64" s="30">
        <f t="shared" si="1"/>
        <v>143817.59999999998</v>
      </c>
      <c r="M64" s="34">
        <f t="shared" si="2"/>
        <v>129435.84</v>
      </c>
      <c r="N64" s="31"/>
      <c r="O64" s="36"/>
      <c r="P64" s="30">
        <f t="shared" si="4"/>
        <v>0</v>
      </c>
      <c r="Q64" s="51"/>
      <c r="R64" s="52"/>
      <c r="S64" s="55"/>
      <c r="T64" s="55"/>
    </row>
    <row r="65" spans="1:20" ht="122.1" customHeight="1" thickTop="1" thickBot="1" x14ac:dyDescent="0.3">
      <c r="A65" s="61" t="s">
        <v>152</v>
      </c>
      <c r="B65" s="30" t="s">
        <v>153</v>
      </c>
      <c r="C65" s="79"/>
      <c r="D65" s="73"/>
      <c r="E65" s="31">
        <v>11000</v>
      </c>
      <c r="F65" s="31">
        <v>1.5</v>
      </c>
      <c r="G65" s="31">
        <v>202</v>
      </c>
      <c r="H65" s="31">
        <v>500</v>
      </c>
      <c r="I65" s="82"/>
      <c r="J65" s="32">
        <f t="shared" si="0"/>
        <v>1980.9359999999999</v>
      </c>
      <c r="K65" s="33">
        <v>2201.04</v>
      </c>
      <c r="L65" s="30">
        <f t="shared" si="1"/>
        <v>211299.84</v>
      </c>
      <c r="M65" s="34">
        <f t="shared" si="2"/>
        <v>190169.856</v>
      </c>
      <c r="N65" s="31"/>
      <c r="O65" s="36"/>
      <c r="P65" s="30">
        <f t="shared" si="4"/>
        <v>0</v>
      </c>
      <c r="Q65" s="51"/>
      <c r="R65" s="52"/>
      <c r="S65" s="55"/>
      <c r="T65" s="55"/>
    </row>
    <row r="66" spans="1:20" ht="37.5" customHeight="1" thickTop="1" thickBot="1" x14ac:dyDescent="0.3">
      <c r="A66" s="29" t="s">
        <v>154</v>
      </c>
      <c r="B66" s="30" t="s">
        <v>155</v>
      </c>
      <c r="C66" s="65" t="s">
        <v>156</v>
      </c>
      <c r="D66" s="71"/>
      <c r="E66" s="31">
        <v>200</v>
      </c>
      <c r="F66" s="31">
        <v>20</v>
      </c>
      <c r="G66" s="31">
        <v>53</v>
      </c>
      <c r="H66" s="31">
        <v>18</v>
      </c>
      <c r="I66" s="74" t="s">
        <v>157</v>
      </c>
      <c r="J66" s="32">
        <f t="shared" si="0"/>
        <v>152.45099999999999</v>
      </c>
      <c r="K66" s="33">
        <v>169.39</v>
      </c>
      <c r="L66" s="30">
        <f t="shared" si="1"/>
        <v>16261.439999999999</v>
      </c>
      <c r="M66" s="34">
        <f t="shared" si="2"/>
        <v>14635.295999999998</v>
      </c>
      <c r="N66" s="31"/>
      <c r="O66" s="36"/>
      <c r="P66" s="30">
        <f t="shared" si="4"/>
        <v>0</v>
      </c>
      <c r="Q66" s="51"/>
      <c r="R66" s="52"/>
      <c r="S66" s="55"/>
      <c r="T66" s="55"/>
    </row>
    <row r="67" spans="1:20" ht="33" customHeight="1" thickTop="1" thickBot="1" x14ac:dyDescent="0.3">
      <c r="A67" s="29" t="s">
        <v>158</v>
      </c>
      <c r="B67" s="30" t="s">
        <v>159</v>
      </c>
      <c r="C67" s="65" t="s">
        <v>34</v>
      </c>
      <c r="D67" s="72"/>
      <c r="E67" s="31">
        <v>370</v>
      </c>
      <c r="F67" s="31">
        <v>20</v>
      </c>
      <c r="G67" s="31">
        <v>98</v>
      </c>
      <c r="H67" s="31">
        <v>18</v>
      </c>
      <c r="I67" s="74"/>
      <c r="J67" s="32">
        <f t="shared" si="0"/>
        <v>102.25800000000001</v>
      </c>
      <c r="K67" s="33">
        <v>113.62</v>
      </c>
      <c r="L67" s="30">
        <f t="shared" si="1"/>
        <v>10907.52</v>
      </c>
      <c r="M67" s="34">
        <f t="shared" si="2"/>
        <v>9816.768</v>
      </c>
      <c r="N67" s="31"/>
      <c r="O67" s="36"/>
      <c r="P67" s="30">
        <f t="shared" si="4"/>
        <v>0</v>
      </c>
      <c r="Q67" s="39">
        <v>0.9849</v>
      </c>
      <c r="R67" s="40">
        <v>10.78</v>
      </c>
      <c r="S67" s="41" t="e">
        <f>O67/N67*Q67</f>
        <v>#DIV/0!</v>
      </c>
      <c r="T67" s="41">
        <f>O67*R67</f>
        <v>0</v>
      </c>
    </row>
    <row r="68" spans="1:20" ht="33" customHeight="1" thickTop="1" thickBot="1" x14ac:dyDescent="0.3">
      <c r="A68" s="29" t="s">
        <v>160</v>
      </c>
      <c r="B68" s="30" t="s">
        <v>161</v>
      </c>
      <c r="C68" s="75" t="s">
        <v>74</v>
      </c>
      <c r="D68" s="72"/>
      <c r="E68" s="31">
        <v>370</v>
      </c>
      <c r="F68" s="31">
        <v>20</v>
      </c>
      <c r="G68" s="31">
        <v>75</v>
      </c>
      <c r="H68" s="31">
        <v>30</v>
      </c>
      <c r="I68" s="74"/>
      <c r="J68" s="32">
        <f t="shared" si="0"/>
        <v>108.57600000000001</v>
      </c>
      <c r="K68" s="33">
        <v>120.64</v>
      </c>
      <c r="L68" s="30">
        <f t="shared" si="1"/>
        <v>11581.44</v>
      </c>
      <c r="M68" s="34">
        <f t="shared" si="2"/>
        <v>10423.296</v>
      </c>
      <c r="N68" s="31"/>
      <c r="O68" s="36"/>
      <c r="P68" s="30">
        <f t="shared" si="4"/>
        <v>0</v>
      </c>
      <c r="Q68" s="48">
        <v>1.5100000000000001E-2</v>
      </c>
      <c r="R68" s="49">
        <v>11.78</v>
      </c>
      <c r="S68" s="50" t="e">
        <f>O68/N68*Q68</f>
        <v>#DIV/0!</v>
      </c>
      <c r="T68" s="50">
        <f>O68*R68</f>
        <v>0</v>
      </c>
    </row>
    <row r="69" spans="1:20" ht="33" customHeight="1" thickTop="1" thickBot="1" x14ac:dyDescent="0.3">
      <c r="A69" s="29" t="s">
        <v>162</v>
      </c>
      <c r="B69" s="30" t="s">
        <v>163</v>
      </c>
      <c r="C69" s="75"/>
      <c r="D69" s="72"/>
      <c r="E69" s="31">
        <v>550</v>
      </c>
      <c r="F69" s="31">
        <v>20</v>
      </c>
      <c r="G69" s="31">
        <v>100</v>
      </c>
      <c r="H69" s="31">
        <v>30</v>
      </c>
      <c r="I69" s="74"/>
      <c r="J69" s="32">
        <f t="shared" si="0"/>
        <v>115.68599999999999</v>
      </c>
      <c r="K69" s="33">
        <v>128.54</v>
      </c>
      <c r="L69" s="30">
        <f t="shared" si="1"/>
        <v>12339.84</v>
      </c>
      <c r="M69" s="34">
        <f t="shared" si="2"/>
        <v>11105.856</v>
      </c>
      <c r="N69" s="31"/>
      <c r="O69" s="36"/>
      <c r="P69" s="30">
        <f t="shared" si="4"/>
        <v>0</v>
      </c>
      <c r="Q69" s="39">
        <v>1.9699999999999999E-2</v>
      </c>
      <c r="R69" s="40">
        <v>14.5</v>
      </c>
      <c r="S69" s="41" t="e">
        <f>O69/N69*Q69</f>
        <v>#DIV/0!</v>
      </c>
      <c r="T69" s="41">
        <f>O69*R69</f>
        <v>0</v>
      </c>
    </row>
    <row r="70" spans="1:20" ht="33" customHeight="1" thickTop="1" thickBot="1" x14ac:dyDescent="0.3">
      <c r="A70" s="29" t="s">
        <v>164</v>
      </c>
      <c r="B70" s="30" t="s">
        <v>165</v>
      </c>
      <c r="C70" s="75"/>
      <c r="D70" s="73"/>
      <c r="E70" s="31">
        <v>750</v>
      </c>
      <c r="F70" s="31">
        <v>20</v>
      </c>
      <c r="G70" s="31">
        <v>170</v>
      </c>
      <c r="H70" s="31">
        <v>30</v>
      </c>
      <c r="I70" s="74"/>
      <c r="J70" s="32">
        <f t="shared" si="0"/>
        <v>131.85900000000001</v>
      </c>
      <c r="K70" s="66">
        <v>146.51</v>
      </c>
      <c r="L70" s="30">
        <f t="shared" si="1"/>
        <v>14064.96</v>
      </c>
      <c r="M70" s="34">
        <f t="shared" si="2"/>
        <v>12658.464</v>
      </c>
      <c r="N70" s="31"/>
      <c r="O70" s="36"/>
      <c r="P70" s="30">
        <f t="shared" si="4"/>
        <v>0</v>
      </c>
      <c r="Q70" s="39">
        <v>2.24E-2</v>
      </c>
      <c r="R70" s="40">
        <v>14.5</v>
      </c>
      <c r="S70" s="41" t="e">
        <f>O70/N70*Q70</f>
        <v>#DIV/0!</v>
      </c>
      <c r="T70" s="41">
        <f>O70*R70</f>
        <v>0</v>
      </c>
    </row>
    <row r="71" spans="1:20" ht="18.75" thickTop="1" x14ac:dyDescent="0.4">
      <c r="O71" s="68" t="s">
        <v>166</v>
      </c>
      <c r="P71" s="69">
        <f>SUM(P16:P70)</f>
        <v>0</v>
      </c>
      <c r="Q71" s="69"/>
      <c r="R71" s="69"/>
      <c r="S71" s="70" t="e">
        <f>SUM(S16:S70)</f>
        <v>#DIV/0!</v>
      </c>
      <c r="T71" s="70">
        <f>SUM(T16:T70)</f>
        <v>0</v>
      </c>
    </row>
  </sheetData>
  <mergeCells count="29">
    <mergeCell ref="A7:M11"/>
    <mergeCell ref="N7:N11"/>
    <mergeCell ref="C13:C22"/>
    <mergeCell ref="D13:D30"/>
    <mergeCell ref="I13:I22"/>
    <mergeCell ref="C23:C30"/>
    <mergeCell ref="I23:I28"/>
    <mergeCell ref="I29:I30"/>
    <mergeCell ref="C31:C35"/>
    <mergeCell ref="D31:D41"/>
    <mergeCell ref="I31:I35"/>
    <mergeCell ref="C36:C41"/>
    <mergeCell ref="I36:I38"/>
    <mergeCell ref="I39:I41"/>
    <mergeCell ref="C42:C59"/>
    <mergeCell ref="D42:D58"/>
    <mergeCell ref="I42:I45"/>
    <mergeCell ref="I46:I50"/>
    <mergeCell ref="I51:I55"/>
    <mergeCell ref="I56:I58"/>
    <mergeCell ref="D66:D70"/>
    <mergeCell ref="I66:I70"/>
    <mergeCell ref="C68:C70"/>
    <mergeCell ref="C60:C62"/>
    <mergeCell ref="D60:D62"/>
    <mergeCell ref="I60:I62"/>
    <mergeCell ref="C63:C65"/>
    <mergeCell ref="D63:D65"/>
    <mergeCell ref="I63:I65"/>
  </mergeCells>
  <hyperlinks>
    <hyperlink ref="N7:N11" location="Главная!A1" display="НА ГЛАВНУЮ" xr:uid="{67383C17-2091-433F-A779-A226240F084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2024-09-10T02:28:36Z</dcterms:created>
  <dcterms:modified xsi:type="dcterms:W3CDTF">2024-09-10T02:31:24Z</dcterms:modified>
</cp:coreProperties>
</file>