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\Desktop\"/>
    </mc:Choice>
  </mc:AlternateContent>
  <xr:revisionPtr revIDLastSave="0" documentId="13_ncr:1_{007A1CBA-7154-4E08-84CF-082BFF3E769A}" xr6:coauthVersionLast="45" xr6:coauthVersionMax="45" xr10:uidLastSave="{00000000-0000-0000-0000-000000000000}"/>
  <bookViews>
    <workbookView xWindow="-120" yWindow="-120" windowWidth="29040" windowHeight="15840" xr2:uid="{47498207-9B5E-494D-9AE4-228DFA4F0692}"/>
  </bookViews>
  <sheets>
    <sheet name="Лист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53" i="1" l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5" i="1"/>
  <c r="Q45" i="1"/>
  <c r="R44" i="1"/>
  <c r="Q44" i="1"/>
  <c r="R43" i="1"/>
  <c r="Q43" i="1"/>
  <c r="R42" i="1"/>
  <c r="Q42" i="1"/>
  <c r="R41" i="1"/>
  <c r="Q41" i="1"/>
  <c r="R37" i="1"/>
  <c r="Q37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18" i="1"/>
  <c r="Q18" i="1"/>
  <c r="R17" i="1"/>
  <c r="Q17" i="1"/>
  <c r="R16" i="1"/>
  <c r="Q16" i="1"/>
  <c r="R15" i="1"/>
  <c r="Q15" i="1"/>
  <c r="R11" i="1"/>
  <c r="Q11" i="1"/>
  <c r="R10" i="1"/>
  <c r="Q10" i="1"/>
  <c r="R9" i="1"/>
  <c r="Q9" i="1"/>
  <c r="N7" i="1"/>
  <c r="H53" i="1" s="1"/>
  <c r="N6" i="1"/>
  <c r="J31" i="1" s="1"/>
  <c r="K53" i="1" l="1"/>
  <c r="N53" i="1" s="1"/>
  <c r="J9" i="1"/>
  <c r="Q58" i="1"/>
  <c r="H12" i="1"/>
  <c r="K12" i="1" s="1"/>
  <c r="N12" i="1" s="1"/>
  <c r="H20" i="1"/>
  <c r="K20" i="1" s="1"/>
  <c r="N20" i="1" s="1"/>
  <c r="H32" i="1"/>
  <c r="K32" i="1" s="1"/>
  <c r="N32" i="1" s="1"/>
  <c r="R58" i="1"/>
  <c r="H11" i="1"/>
  <c r="K11" i="1" s="1"/>
  <c r="N11" i="1" s="1"/>
  <c r="J12" i="1"/>
  <c r="J20" i="1"/>
  <c r="J24" i="1"/>
  <c r="J32" i="1"/>
  <c r="J51" i="1"/>
  <c r="H24" i="1"/>
  <c r="K24" i="1" s="1"/>
  <c r="N24" i="1" s="1"/>
  <c r="H9" i="1"/>
  <c r="K9" i="1" s="1"/>
  <c r="N9" i="1" s="1"/>
  <c r="H10" i="1"/>
  <c r="K10" i="1" s="1"/>
  <c r="N10" i="1" s="1"/>
  <c r="J11" i="1"/>
  <c r="H22" i="1"/>
  <c r="K22" i="1" s="1"/>
  <c r="N22" i="1" s="1"/>
  <c r="H28" i="1"/>
  <c r="K28" i="1" s="1"/>
  <c r="N28" i="1" s="1"/>
  <c r="J34" i="1"/>
  <c r="H40" i="1"/>
  <c r="K40" i="1" s="1"/>
  <c r="N40" i="1" s="1"/>
  <c r="J42" i="1"/>
  <c r="H48" i="1"/>
  <c r="K48" i="1" s="1"/>
  <c r="N48" i="1" s="1"/>
  <c r="J22" i="1"/>
  <c r="J28" i="1"/>
  <c r="J35" i="1"/>
  <c r="H41" i="1"/>
  <c r="K41" i="1" s="1"/>
  <c r="N41" i="1" s="1"/>
  <c r="J46" i="1"/>
  <c r="H45" i="1"/>
  <c r="K45" i="1" s="1"/>
  <c r="N45" i="1" s="1"/>
  <c r="J47" i="1"/>
  <c r="J53" i="1"/>
  <c r="H13" i="1"/>
  <c r="K13" i="1" s="1"/>
  <c r="N13" i="1" s="1"/>
  <c r="H15" i="1"/>
  <c r="K15" i="1" s="1"/>
  <c r="N15" i="1" s="1"/>
  <c r="H16" i="1"/>
  <c r="K16" i="1" s="1"/>
  <c r="N16" i="1" s="1"/>
  <c r="H17" i="1"/>
  <c r="K17" i="1" s="1"/>
  <c r="N17" i="1" s="1"/>
  <c r="H18" i="1"/>
  <c r="K18" i="1" s="1"/>
  <c r="N18" i="1" s="1"/>
  <c r="H19" i="1"/>
  <c r="K19" i="1" s="1"/>
  <c r="N19" i="1" s="1"/>
  <c r="H21" i="1"/>
  <c r="K21" i="1" s="1"/>
  <c r="N21" i="1" s="1"/>
  <c r="H23" i="1"/>
  <c r="K23" i="1" s="1"/>
  <c r="N23" i="1" s="1"/>
  <c r="H26" i="1"/>
  <c r="K26" i="1" s="1"/>
  <c r="N26" i="1" s="1"/>
  <c r="H30" i="1"/>
  <c r="K30" i="1" s="1"/>
  <c r="N30" i="1" s="1"/>
  <c r="H33" i="1"/>
  <c r="K33" i="1" s="1"/>
  <c r="J36" i="1"/>
  <c r="H38" i="1"/>
  <c r="K38" i="1" s="1"/>
  <c r="N38" i="1" s="1"/>
  <c r="J44" i="1"/>
  <c r="J13" i="1"/>
  <c r="J15" i="1"/>
  <c r="J17" i="1"/>
  <c r="J19" i="1"/>
  <c r="J21" i="1"/>
  <c r="J23" i="1"/>
  <c r="J26" i="1"/>
  <c r="J30" i="1"/>
  <c r="J33" i="1"/>
  <c r="J37" i="1"/>
  <c r="H39" i="1"/>
  <c r="K39" i="1" s="1"/>
  <c r="N39" i="1" s="1"/>
  <c r="H43" i="1"/>
  <c r="K43" i="1" s="1"/>
  <c r="N43" i="1" s="1"/>
  <c r="J49" i="1"/>
  <c r="H50" i="1"/>
  <c r="K50" i="1" s="1"/>
  <c r="N50" i="1" s="1"/>
  <c r="H52" i="1"/>
  <c r="K52" i="1" s="1"/>
  <c r="N52" i="1" s="1"/>
  <c r="H54" i="1"/>
  <c r="K54" i="1" s="1"/>
  <c r="N54" i="1" s="1"/>
  <c r="H55" i="1"/>
  <c r="K55" i="1" s="1"/>
  <c r="N55" i="1" s="1"/>
  <c r="H56" i="1"/>
  <c r="K56" i="1" s="1"/>
  <c r="N56" i="1" s="1"/>
  <c r="H57" i="1"/>
  <c r="K57" i="1" s="1"/>
  <c r="N57" i="1" s="1"/>
  <c r="H25" i="1"/>
  <c r="K25" i="1" s="1"/>
  <c r="N25" i="1" s="1"/>
  <c r="H27" i="1"/>
  <c r="K27" i="1" s="1"/>
  <c r="N27" i="1" s="1"/>
  <c r="H29" i="1"/>
  <c r="K29" i="1" s="1"/>
  <c r="N29" i="1" s="1"/>
  <c r="H31" i="1"/>
  <c r="K31" i="1" s="1"/>
  <c r="N31" i="1" s="1"/>
  <c r="J38" i="1"/>
  <c r="J39" i="1"/>
  <c r="J40" i="1"/>
  <c r="J41" i="1"/>
  <c r="J43" i="1"/>
  <c r="J45" i="1"/>
  <c r="J48" i="1"/>
  <c r="J50" i="1"/>
  <c r="J52" i="1"/>
  <c r="J54" i="1"/>
  <c r="J55" i="1"/>
  <c r="J56" i="1"/>
  <c r="J57" i="1"/>
  <c r="J10" i="1"/>
  <c r="J16" i="1"/>
  <c r="J18" i="1"/>
  <c r="J25" i="1"/>
  <c r="J27" i="1"/>
  <c r="J29" i="1"/>
  <c r="H34" i="1"/>
  <c r="K34" i="1" s="1"/>
  <c r="N34" i="1" s="1"/>
  <c r="H35" i="1"/>
  <c r="K35" i="1" s="1"/>
  <c r="N35" i="1" s="1"/>
  <c r="H36" i="1"/>
  <c r="K36" i="1" s="1"/>
  <c r="N36" i="1" s="1"/>
  <c r="H37" i="1"/>
  <c r="K37" i="1" s="1"/>
  <c r="N37" i="1" s="1"/>
  <c r="H42" i="1"/>
  <c r="K42" i="1" s="1"/>
  <c r="N42" i="1" s="1"/>
  <c r="H44" i="1"/>
  <c r="K44" i="1" s="1"/>
  <c r="N44" i="1" s="1"/>
  <c r="H46" i="1"/>
  <c r="K46" i="1" s="1"/>
  <c r="N46" i="1" s="1"/>
  <c r="H47" i="1"/>
  <c r="K47" i="1" s="1"/>
  <c r="N47" i="1" s="1"/>
  <c r="H49" i="1"/>
  <c r="K49" i="1" s="1"/>
  <c r="N49" i="1" s="1"/>
  <c r="H51" i="1"/>
  <c r="K51" i="1" s="1"/>
  <c r="N51" i="1" s="1"/>
  <c r="N58" i="1" l="1"/>
  <c r="N5" i="1" s="1"/>
</calcChain>
</file>

<file path=xl/sharedStrings.xml><?xml version="1.0" encoding="utf-8"?>
<sst xmlns="http://schemas.openxmlformats.org/spreadsheetml/2006/main" count="149" uniqueCount="148">
  <si>
    <t>Прайс-лист
Насосные станции, поверхностные насосы, дренаж, вибрация</t>
  </si>
  <si>
    <t>НА ГЛАВНУЮ</t>
  </si>
  <si>
    <t>Сумма заказа, руб.</t>
  </si>
  <si>
    <t>1 у.е. =</t>
  </si>
  <si>
    <t>Оптовая скидка</t>
  </si>
  <si>
    <t>Наименование</t>
  </si>
  <si>
    <t>Артикул</t>
  </si>
  <si>
    <t>Фото</t>
  </si>
  <si>
    <t>Мощность, Вт</t>
  </si>
  <si>
    <t>Напор макс, м</t>
  </si>
  <si>
    <t>Производительность макс, л/мин</t>
  </si>
  <si>
    <t>Описание</t>
  </si>
  <si>
    <t>Цена ОПТ, у. е.</t>
  </si>
  <si>
    <t>Цена розница, у.е.</t>
  </si>
  <si>
    <t>Цена розница, руб.</t>
  </si>
  <si>
    <t>Цена ОПТ (ВАША ЦЕНА), руб.</t>
  </si>
  <si>
    <t>Кратность тр. уп., шт.</t>
  </si>
  <si>
    <t>Заказ кол-во, шт.*</t>
  </si>
  <si>
    <t>Сумма, руб., в т.ч. НДС</t>
  </si>
  <si>
    <t>Объем тр.уп., м3</t>
  </si>
  <si>
    <t>Вес 1 шт., кг</t>
  </si>
  <si>
    <t>Объем, м3</t>
  </si>
  <si>
    <t>Вес, кг</t>
  </si>
  <si>
    <t>Насосная станция ATJET60</t>
  </si>
  <si>
    <t>ATJET60</t>
  </si>
  <si>
    <t>370</t>
  </si>
  <si>
    <t xml:space="preserve">Рабочее колесо латунь. Корпус чугун/алюминий. Вал нержавеющая сталь. Обмотка двигателя медь.Бак 24л. Встроенная термозащита. Всас с 9 метров. Гарантия 1 год на насосную часть, 5 лет на электродвигатель.                     </t>
  </si>
  <si>
    <t>Насосная станция ATJET80</t>
  </si>
  <si>
    <t>ATJET80</t>
  </si>
  <si>
    <t>600</t>
  </si>
  <si>
    <t>Насосная станция ATJET100</t>
  </si>
  <si>
    <t>ATJET100</t>
  </si>
  <si>
    <t>Насосная станция ATJET100N</t>
  </si>
  <si>
    <t>ATJET100N</t>
  </si>
  <si>
    <t>Рабочее колесо латунь. Корпус чугун/алюминий. Обмотка двигателя медь.Бак 50л. Встроенная термозащита. Всас с 9 метров.Гарантия 1 год на насосную часть, 5 лет на электродвигатель.</t>
  </si>
  <si>
    <t>Насосная станция ATJET150N</t>
  </si>
  <si>
    <t>ATJET150N</t>
  </si>
  <si>
    <t>Насосная станция ATJET100ECO</t>
  </si>
  <si>
    <t>ATJET100ECO</t>
  </si>
  <si>
    <t>Исполнение ECO представлено с обмоткой из аллюминия и пластиковым рабочим колесом, вал из нержавеюшей стали. Гарантия год на насосную часть и двигатель.</t>
  </si>
  <si>
    <t>Насосная станция ATQB60</t>
  </si>
  <si>
    <t>ATQB60</t>
  </si>
  <si>
    <t>Рабочее колесо латунь. Корпус чугун/алюминий. Обмотка двигателя медь.Бак 24л.Встроенная термозащита. Всас с 8 метров. Гарантия 1 год на насосную часть, 5 лет на электродвигатель.</t>
  </si>
  <si>
    <t>Насосная станция ATSGJ600</t>
  </si>
  <si>
    <t>ATSGJ600</t>
  </si>
  <si>
    <t>Насосная станция на основе насоса с рабочей камерой из нержавеющей стали и рабочим колесом из латуни.Обмотка двигателя медь. Встроенная термозащита. Бак 24 литра. Всас с 9 метров. Гарантия 1 год на насосную часть, 5 лет на электродвигатель.</t>
  </si>
  <si>
    <t>Насосная станция ATSGJ800</t>
  </si>
  <si>
    <t>ATSGJ800</t>
  </si>
  <si>
    <t>Насосная станция TGP125</t>
  </si>
  <si>
    <t>TGP125</t>
  </si>
  <si>
    <t>Рабочее колесо латунь. Корпус чугун/алюминий. Обмотка двигателя медь.Автоматический режим работы.Встроенная термозащита, Встроенный обратный клапан. Гарантия 1 год на насосную часть, 5 лет на электродвигатель.</t>
  </si>
  <si>
    <t>Самовсасывающий вихревой насос TW370-T</t>
  </si>
  <si>
    <t>TW370-T</t>
  </si>
  <si>
    <t>БЕЗ БАКА и РЕЛЕ! Рабочее колесо латунь. Корпус чугун/алюминий. Обмотка двигателя медь.Встроенная термозащита, Встроенный обратный клапан. Гарантия 1 год на насосную часть, 5 лет на электродвигатель.</t>
  </si>
  <si>
    <t>Самовсасывающий вихревой насос TW550-T</t>
  </si>
  <si>
    <t>TW550-T</t>
  </si>
  <si>
    <t>БЕЗ БАКА и РЕЛЕ! Рабочее колесо латунь. Корпус чугун/алюминий. Обмотка двигателя медь..Встроенная термозащита, Встроенный обратный клапан. Гарантия 1 год на насосную часть, 5 лет на электродвигатель.</t>
  </si>
  <si>
    <t>Насосная станция с умным управлением TWE370</t>
  </si>
  <si>
    <t>TWE370</t>
  </si>
  <si>
    <t>Рабочее колесо латунь. Корпус чугун/алюминий. Обмотка двигателя медь.Автоматический режим работы.Встроенная термозащита, Встроенный обратный клапан.  Плавный пуск и отсановка. Защита по сухому ходу. Защита от заклинивания. Защита от  КЗ и высокого напряжения. Гарантия 1 год на насосную часть, 5 лет на электродвигатель. Оснащен световым индикатором.</t>
  </si>
  <si>
    <t>Насосная станция с умным управлением TWE550</t>
  </si>
  <si>
    <t>TWE550</t>
  </si>
  <si>
    <t>Насосная станция с умным управлением TWE750</t>
  </si>
  <si>
    <t>TWE750</t>
  </si>
  <si>
    <t>Дренажный насос GP250N</t>
  </si>
  <si>
    <t>GP250N</t>
  </si>
  <si>
    <t>Пропускная способность 5мм. Корпус и рабочее колесо пластик. Обмотка двигателя медь. Встроенная термозащита. С поплавковым выключателем. Гарантия 1 год.</t>
  </si>
  <si>
    <t>Дренажный насос GP400N</t>
  </si>
  <si>
    <t>GP400N</t>
  </si>
  <si>
    <t>Дренажный насос GP550N</t>
  </si>
  <si>
    <t>GP550N</t>
  </si>
  <si>
    <t>Дренажный насос GP750N</t>
  </si>
  <si>
    <t>GP750N</t>
  </si>
  <si>
    <t>Дренажный насос GS250N</t>
  </si>
  <si>
    <t>GS250N</t>
  </si>
  <si>
    <t>Пропускная способность 25мм. Корпус и рабочее колесо пластик. Обмотка двигателя медь. Встроенная термозащита.С поплавковым выключателем. Гарантия 1 год.</t>
  </si>
  <si>
    <t>Дренажный насос GS400N</t>
  </si>
  <si>
    <t>GS400N</t>
  </si>
  <si>
    <t>Дренажный насос GS550N</t>
  </si>
  <si>
    <t>GS550N</t>
  </si>
  <si>
    <t>Дренажный насос GS750N</t>
  </si>
  <si>
    <t>GS750N</t>
  </si>
  <si>
    <t>Дренажный насос Q900B</t>
  </si>
  <si>
    <t>Q900B</t>
  </si>
  <si>
    <t>Пропускная способность 35мм. Корпус и рабочее колесо пластик. Обмотка двигателя медь. Встроенная термозащита.Со встроенным поплавковым выключателем. Гарантия 1 год.</t>
  </si>
  <si>
    <t>Туалетный насос ST250</t>
  </si>
  <si>
    <t>ST250</t>
  </si>
  <si>
    <t>предназначен для личного использования в квартирах и частных домах и используется для отвода сточных вод с раковин, душевых кабин, стиральных и посудомоечных машин. Насос не оснащён измельчителем и не может перекачивать фекальные стоки.  Корпус: пластик. Материал обмотки: 100% медь. 1 год гарантии</t>
  </si>
  <si>
    <t>Туалетный насос ST400A</t>
  </si>
  <si>
    <t>ST400A</t>
  </si>
  <si>
    <t>предназначен для личного использования в квартирах и частных домах и используется для отвода сточных вод унитазов, раковин, душевых кабин, стиральных и посудомоечных машин. Корпус: пластик. Материал обмотки: 100% медь. 1 год гарантии</t>
  </si>
  <si>
    <t>Туалетный насос ST600A</t>
  </si>
  <si>
    <t>ST600A</t>
  </si>
  <si>
    <t>Дренажный насос TPS750A</t>
  </si>
  <si>
    <t>TPS750A</t>
  </si>
  <si>
    <t>Дренажный погружной насос с ПОПЛАВКОВЫМ ВЫКЛЮЧАТЕЛЕМ! Чугунный корпус. Медная обмотка двигателя.Торцевое уплотнение и подшипник защищены маслонаполненной камерой. Встроенная термозащита двигателя. Кабель 10 метров.Гарантия 1 год.</t>
  </si>
  <si>
    <t>Фекальный  насос TPS1500A</t>
  </si>
  <si>
    <t>TPS1500A</t>
  </si>
  <si>
    <t>Фекальный погружной насос с режущим механизмом. Медная обмотка двигателя. Торцевое уплотнение и подшипник защищены маслонаполненной камерой.Оснащен поплавковым выключателем и термозащитой двигателя. Кабель 10 метров.Максимальный размер частиц 20 мм. Гарантия 1 год.</t>
  </si>
  <si>
    <t>Дренажный насос TPS1900A</t>
  </si>
  <si>
    <t>TPS1900A</t>
  </si>
  <si>
    <t>Дренажный погружной насос с ПОПЛАВКОВЫМ ВЫКЛЮЧАТЕЛЕМ! Чугунный корпус. Медная обмотка двигателя.Торцевое уплотнение и подшипник защищены маслонаполненной камерой. Встроенная термозащита двигателя. Кабель 10 метров. БЕЗ ИЗМЕЛЬЧИТЕЛЯ! Гарантия 1 год.</t>
  </si>
  <si>
    <t>Дренажный насос QDX14-16-1.1LA</t>
  </si>
  <si>
    <t>QDX14-16-1.1LA</t>
  </si>
  <si>
    <t>Погружной насос серии QDX, предназначен для забора воды с плотностью не более 1200кг/m3 без длинно-волокнистых включений. ОСНАЩЕН ПОПЛАВКОВЫМ ВЫКЛЮЧАТЕЛЕМ.Корпус алюминий. Диаметрт подключения 1".Гарантия 1 год</t>
  </si>
  <si>
    <t>Дренажный насос PUMPMAN QDX3-30-1.1LA</t>
  </si>
  <si>
    <t>QDX3-30-1.1LA</t>
  </si>
  <si>
    <t>Поверхностный вихревой насос QB50</t>
  </si>
  <si>
    <t>QB50</t>
  </si>
  <si>
    <t xml:space="preserve">Рабочее колесо латунь. Корпус чугун/алюминий.  Катафорезное покрытие рабочей камеры. Обмотка двигателя медь.Встроенная термозащита </t>
  </si>
  <si>
    <t>Поверхностный вихревой насос QB60</t>
  </si>
  <si>
    <t>QB60</t>
  </si>
  <si>
    <t>Поверхностный вихревой насос QB70</t>
  </si>
  <si>
    <t>QB70</t>
  </si>
  <si>
    <t>Поверхностный вихревой насос QB80</t>
  </si>
  <si>
    <t>QB80</t>
  </si>
  <si>
    <t>Поверхностный вихревой насос QB90</t>
  </si>
  <si>
    <t>QB90</t>
  </si>
  <si>
    <t>Поверхностный вихревой насос QB80N</t>
  </si>
  <si>
    <t>QB80N</t>
  </si>
  <si>
    <t>Питание 3 фазы 380В. Рабочее колесо латунь. Корпус чугун/алюминий.  Катафорезное покрытие рабочей камеры. Обмотка двигателя медь.Встроенная термозащита. Гарантия 1 год на насосную часть, 5 лет на электродвигатель.</t>
  </si>
  <si>
    <t>Поверхностный самовсасывающий насос SGJ600</t>
  </si>
  <si>
    <t>SGJ600</t>
  </si>
  <si>
    <t>Рабочее колесо латунь. Корпус нержавейка. Обмотка двигателя медь. Встроеннаяя термозащита двигателя. Максимальная глубина всасывания 9 метров. Гарантия 1 год на насосную часть, 5 лет на электродвигатель.</t>
  </si>
  <si>
    <t>Поверхностный самовсасывающий насос SGJ800</t>
  </si>
  <si>
    <t>SGJ800</t>
  </si>
  <si>
    <t>Поверхностный самовсасывающий насос JET60</t>
  </si>
  <si>
    <t>JET60</t>
  </si>
  <si>
    <t>Рабочее колесо латунь. Корпус чугун/алюминий. Катафорезное покрытие рабочей камеры.Обмотка двигателя медь.Встроеннаяя термозащита двигателя. Максимальная глубина всасывания 9 метров. Гарантия 1 год на насосную часть, 5 лет на электродвигатель.</t>
  </si>
  <si>
    <t>Поверхностный самовсасывающий насос JET80</t>
  </si>
  <si>
    <t>JET80</t>
  </si>
  <si>
    <t>Поверхностный самовсасывающий насос JET100</t>
  </si>
  <si>
    <t>JET100</t>
  </si>
  <si>
    <t>Поверхностный самовсасывающий насос JET150</t>
  </si>
  <si>
    <t>JET150</t>
  </si>
  <si>
    <t>Поверхностный самовсасывающий насос JET200</t>
  </si>
  <si>
    <t>JET200</t>
  </si>
  <si>
    <t>Поверхностный самовсасывающий насос TJSW/15M-1</t>
  </si>
  <si>
    <t>TJSW/15M-1</t>
  </si>
  <si>
    <t>Поверхностный самовсасывающий насос TCP130</t>
  </si>
  <si>
    <t>TCP130</t>
  </si>
  <si>
    <t>Рабочее колесо латунь. Корпус чугун/алюминий. Катафорезное покрытие рабочей камеры.Обмотка двигателя медь.Встроеннаяя термозащита двигателя. Максимальная глубина всасывания 8 метров. Гарантия 1 год на насосную часть, 5 лет на электродвигатель.</t>
  </si>
  <si>
    <t>Поверхностный самовсасывающий насос TCP158</t>
  </si>
  <si>
    <t>TCP158</t>
  </si>
  <si>
    <t>Поверхностный самовсасывающий насос TCP170</t>
  </si>
  <si>
    <t>TCP170</t>
  </si>
  <si>
    <t>*Кол-во к заказу принимается кратно транспортной упаковке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</si>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</sst>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\ ##0\ [$₽-419]_-;\-* #\ ##0\ [$₽-419]_-;_-* &quot;-&quot;??\ [$₽-419]_-;_-@_-"/>
    <numFmt numFmtId="166" formatCode="&quot;$&quot;#\ ##0.00;\-&quot;$&quot;#\ ##0.00"/>
    <numFmt numFmtId="167" formatCode="0.000"/>
    <numFmt numFmtId="168" formatCode="0.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charset val="204"/>
      <scheme val="minor"/>
    </font>
    <font>
      <sz val="12"/>
      <name val="Calibri"/>
      <charset val="204"/>
      <scheme val="minor"/>
    </font>
    <font>
      <sz val="12"/>
      <color theme="1"/>
      <name val="Calibri"/>
      <charset val="204"/>
      <scheme val="minor"/>
    </font>
    <font>
      <sz val="11"/>
      <color theme="1" tint="0.249977111117893"/>
      <name val="Calibri"/>
      <charset val="204"/>
      <scheme val="minor"/>
    </font>
    <font>
      <b/>
      <sz val="24"/>
      <name val="Calibri"/>
      <charset val="204"/>
      <scheme val="minor"/>
    </font>
    <font>
      <b/>
      <sz val="12"/>
      <name val="Calibri"/>
      <charset val="204"/>
      <scheme val="minor"/>
    </font>
    <font>
      <b/>
      <sz val="11"/>
      <color rgb="FF800080"/>
      <name val="Calibri"/>
      <charset val="204"/>
      <scheme val="minor"/>
    </font>
    <font>
      <b/>
      <sz val="11"/>
      <color theme="0"/>
      <name val="Calibri"/>
      <charset val="204"/>
      <scheme val="minor"/>
    </font>
    <font>
      <b/>
      <sz val="14"/>
      <name val="Calibri"/>
      <charset val="204"/>
      <scheme val="minor"/>
    </font>
    <font>
      <b/>
      <sz val="14"/>
      <color theme="0"/>
      <name val="Calibri"/>
      <charset val="204"/>
      <scheme val="minor"/>
    </font>
    <font>
      <b/>
      <sz val="11"/>
      <name val="Calibri"/>
      <charset val="204"/>
      <scheme val="minor"/>
    </font>
    <font>
      <b/>
      <sz val="12"/>
      <name val="Calibri"/>
      <charset val="204"/>
    </font>
    <font>
      <b/>
      <sz val="12"/>
      <color theme="0"/>
      <name val="Calibri"/>
      <charset val="204"/>
    </font>
    <font>
      <sz val="11"/>
      <color theme="1"/>
      <name val="Calibri"/>
      <charset val="204"/>
      <scheme val="minor"/>
    </font>
    <font>
      <i/>
      <sz val="11"/>
      <name val="Calibri"/>
      <charset val="204"/>
      <scheme val="minor"/>
    </font>
    <font>
      <b/>
      <u val="singleAccounting"/>
      <sz val="11"/>
      <name val="Calibri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28E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414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81536301767021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0">
      <alignment vertical="center"/>
    </xf>
  </cellStyleXfs>
  <cellXfs count="69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4" fillId="2" borderId="0" xfId="0" applyFont="1" applyFill="1"/>
    <xf numFmtId="0" fontId="5" fillId="2" borderId="0" xfId="0" applyFont="1" applyFill="1"/>
    <xf numFmtId="0" fontId="3" fillId="2" borderId="0" xfId="0" applyFont="1" applyFill="1"/>
    <xf numFmtId="0" fontId="3" fillId="2" borderId="1" xfId="0" applyFont="1" applyFill="1" applyBorder="1"/>
    <xf numFmtId="0" fontId="6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10" fillId="3" borderId="2" xfId="0" applyFont="1" applyFill="1" applyBorder="1" applyAlignment="1">
      <alignment horizontal="left" wrapText="1"/>
    </xf>
    <xf numFmtId="164" fontId="3" fillId="2" borderId="2" xfId="0" applyNumberFormat="1" applyFont="1" applyFill="1" applyBorder="1" applyAlignment="1">
      <alignment horizontal="left"/>
    </xf>
    <xf numFmtId="0" fontId="10" fillId="3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right" vertical="center"/>
    </xf>
    <xf numFmtId="0" fontId="10" fillId="3" borderId="3" xfId="0" applyFont="1" applyFill="1" applyBorder="1" applyAlignment="1">
      <alignment horizontal="left" vertical="center"/>
    </xf>
    <xf numFmtId="9" fontId="3" fillId="2" borderId="3" xfId="0" applyNumberFormat="1" applyFont="1" applyFill="1" applyBorder="1" applyAlignment="1">
      <alignment horizontal="right" vertical="center"/>
    </xf>
    <xf numFmtId="0" fontId="11" fillId="4" borderId="3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166" fontId="14" fillId="5" borderId="2" xfId="1" applyNumberFormat="1" applyFont="1" applyFill="1" applyBorder="1" applyAlignment="1">
      <alignment horizontal="center" vertical="center"/>
    </xf>
    <xf numFmtId="164" fontId="14" fillId="0" borderId="2" xfId="0" applyNumberFormat="1" applyFont="1" applyBorder="1" applyAlignment="1">
      <alignment horizontal="center" vertical="center"/>
    </xf>
    <xf numFmtId="164" fontId="15" fillId="3" borderId="2" xfId="0" applyNumberFormat="1" applyFont="1" applyFill="1" applyBorder="1" applyAlignment="1">
      <alignment horizontal="left" vertical="center"/>
    </xf>
    <xf numFmtId="0" fontId="3" fillId="6" borderId="2" xfId="0" applyFont="1" applyFill="1" applyBorder="1" applyAlignment="1" applyProtection="1">
      <alignment horizontal="center" vertical="center"/>
      <protection locked="0"/>
    </xf>
    <xf numFmtId="164" fontId="3" fillId="0" borderId="2" xfId="0" applyNumberFormat="1" applyFont="1" applyBorder="1" applyAlignment="1">
      <alignment horizontal="center" vertical="center"/>
    </xf>
    <xf numFmtId="167" fontId="3" fillId="0" borderId="4" xfId="0" applyNumberFormat="1" applyFont="1" applyBorder="1" applyAlignment="1">
      <alignment horizontal="center" vertical="center"/>
    </xf>
    <xf numFmtId="168" fontId="3" fillId="0" borderId="5" xfId="1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6" fontId="14" fillId="5" borderId="2" xfId="0" applyNumberFormat="1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167" fontId="3" fillId="0" borderId="7" xfId="0" applyNumberFormat="1" applyFont="1" applyBorder="1" applyAlignment="1">
      <alignment horizontal="center" vertical="center"/>
    </xf>
    <xf numFmtId="168" fontId="3" fillId="0" borderId="8" xfId="1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167" fontId="0" fillId="0" borderId="5" xfId="3" applyNumberFormat="1" applyFont="1" applyBorder="1" applyAlignment="1">
      <alignment horizontal="right" vertical="center" wrapText="1"/>
    </xf>
    <xf numFmtId="167" fontId="3" fillId="0" borderId="0" xfId="0" applyNumberFormat="1" applyFont="1" applyAlignment="1">
      <alignment horizontal="center" vertical="center"/>
    </xf>
    <xf numFmtId="168" fontId="3" fillId="0" borderId="1" xfId="1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/>
    <xf numFmtId="0" fontId="3" fillId="0" borderId="0" xfId="0" applyFont="1"/>
    <xf numFmtId="0" fontId="13" fillId="0" borderId="9" xfId="0" applyFont="1" applyBorder="1"/>
    <xf numFmtId="164" fontId="18" fillId="0" borderId="9" xfId="0" applyNumberFormat="1" applyFont="1" applyBorder="1"/>
    <xf numFmtId="0" fontId="3" fillId="0" borderId="1" xfId="0" applyFont="1" applyBorder="1"/>
    <xf numFmtId="0" fontId="13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8" borderId="0" xfId="0" applyFont="1" applyFill="1"/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2" borderId="0" xfId="2" applyFont="1" applyFill="1" applyAlignment="1">
      <alignment horizontal="center" vertical="center" wrapText="1"/>
    </xf>
    <xf numFmtId="0" fontId="0" fillId="0" borderId="0" xfId="0"/>
    <xf numFmtId="164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Процентный" xfId="1" builtinId="5"/>
    <cellStyle name="常规 5 2" xfId="3" xr:uid="{259D9F49-2381-4017-AFC7-245F1E5E8E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2741657</xdr:colOff>
      <xdr:row>22</xdr:row>
      <xdr:rowOff>367392</xdr:rowOff>
    </xdr:from>
    <xdr:to>
      <xdr:col>3</xdr:col>
      <xdr:colOff>623660</xdr:colOff>
      <xdr:row>27</xdr:row>
      <xdr:rowOff>43270</xdr:rowOff>
    </xdr:to>
    <xdr:pic>
      <xdr:nvPicPr>
        <xdr:cNvPr id="4" name="Изображение 3" descr="GP (1)">
          <a:extLst>
            <a:ext uri="{FF2B5EF4-FFF2-40B4-BE49-F238E27FC236}">
              <a16:creationId xmlns:a16="http://schemas.microsoft.com/office/drawing/2014/main" id="{E656DF25-F148-467D-B0E3-7024AAE9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1657" y="24247928"/>
          <a:ext cx="3542574" cy="2070735"/>
        </a:xfrm>
        <a:prstGeom prst="rect">
          <a:avLst/>
        </a:prstGeom>
      </xdr:spPr>
    </xdr:pic>
    <xdr:clientData/>
  </xdr:twoCellAnchor>
  <xdr:twoCellAnchor editAs="oneCell">
    <xdr:from>
      <xdr:col>1</xdr:col>
      <xdr:colOff>153035</xdr:colOff>
      <xdr:row>26</xdr:row>
      <xdr:rowOff>248285</xdr:rowOff>
    </xdr:from>
    <xdr:to>
      <xdr:col>3</xdr:col>
      <xdr:colOff>637540</xdr:colOff>
      <xdr:row>31</xdr:row>
      <xdr:rowOff>78104</xdr:rowOff>
    </xdr:to>
    <xdr:pic>
      <xdr:nvPicPr>
        <xdr:cNvPr id="5" name="Изображение 4" descr="GS">
          <a:extLst>
            <a:ext uri="{FF2B5EF4-FFF2-40B4-BE49-F238E27FC236}">
              <a16:creationId xmlns:a16="http://schemas.microsoft.com/office/drawing/2014/main" id="{1D159DE0-AD56-41CD-B601-B973ABB3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4810" y="28070810"/>
          <a:ext cx="3313430" cy="1925320"/>
        </a:xfrm>
        <a:prstGeom prst="rect">
          <a:avLst/>
        </a:prstGeom>
      </xdr:spPr>
    </xdr:pic>
    <xdr:clientData/>
  </xdr:twoCellAnchor>
  <xdr:twoCellAnchor editAs="oneCell">
    <xdr:from>
      <xdr:col>1</xdr:col>
      <xdr:colOff>450215</xdr:colOff>
      <xdr:row>35</xdr:row>
      <xdr:rowOff>1675130</xdr:rowOff>
    </xdr:from>
    <xdr:to>
      <xdr:col>3</xdr:col>
      <xdr:colOff>354965</xdr:colOff>
      <xdr:row>37</xdr:row>
      <xdr:rowOff>4444</xdr:rowOff>
    </xdr:to>
    <xdr:pic>
      <xdr:nvPicPr>
        <xdr:cNvPr id="6" name="Изображение 7" descr="微信图片_20220601162228">
          <a:extLst>
            <a:ext uri="{FF2B5EF4-FFF2-40B4-BE49-F238E27FC236}">
              <a16:creationId xmlns:a16="http://schemas.microsoft.com/office/drawing/2014/main" id="{0AEB3F0F-F7A2-4A33-A982-E1E5C0EC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21990" y="38908355"/>
          <a:ext cx="2733675" cy="172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118745</xdr:colOff>
      <xdr:row>38</xdr:row>
      <xdr:rowOff>131445</xdr:rowOff>
    </xdr:from>
    <xdr:to>
      <xdr:col>2</xdr:col>
      <xdr:colOff>1824355</xdr:colOff>
      <xdr:row>39</xdr:row>
      <xdr:rowOff>1076960</xdr:rowOff>
    </xdr:to>
    <xdr:pic>
      <xdr:nvPicPr>
        <xdr:cNvPr id="7" name="Изображение 11" descr="QDX (2)">
          <a:extLst>
            <a:ext uri="{FF2B5EF4-FFF2-40B4-BE49-F238E27FC236}">
              <a16:creationId xmlns:a16="http://schemas.microsoft.com/office/drawing/2014/main" id="{FFE22450-36A6-4EB9-9E07-1F084D4AE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9623" t="12616" r="5433" b="9858"/>
        <a:stretch>
          <a:fillRect/>
        </a:stretch>
      </xdr:blipFill>
      <xdr:spPr>
        <a:xfrm>
          <a:off x="3919220" y="42470070"/>
          <a:ext cx="1686560" cy="2174240"/>
        </a:xfrm>
        <a:prstGeom prst="rect">
          <a:avLst/>
        </a:prstGeom>
      </xdr:spPr>
    </xdr:pic>
    <xdr:clientData/>
  </xdr:twoCellAnchor>
  <xdr:twoCellAnchor editAs="oneCell">
    <xdr:from>
      <xdr:col>2</xdr:col>
      <xdr:colOff>157480</xdr:colOff>
      <xdr:row>31</xdr:row>
      <xdr:rowOff>52070</xdr:rowOff>
    </xdr:from>
    <xdr:to>
      <xdr:col>2</xdr:col>
      <xdr:colOff>1711960</xdr:colOff>
      <xdr:row>31</xdr:row>
      <xdr:rowOff>2165350</xdr:rowOff>
    </xdr:to>
    <xdr:pic>
      <xdr:nvPicPr>
        <xdr:cNvPr id="8" name="Изображение 3" descr="Q900B (1)">
          <a:extLst>
            <a:ext uri="{FF2B5EF4-FFF2-40B4-BE49-F238E27FC236}">
              <a16:creationId xmlns:a16="http://schemas.microsoft.com/office/drawing/2014/main" id="{1FFD1CC7-6621-46B1-9885-3FE87F74C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57955" y="29970095"/>
          <a:ext cx="1535430" cy="2113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158750</xdr:colOff>
      <xdr:row>32</xdr:row>
      <xdr:rowOff>212090</xdr:rowOff>
    </xdr:from>
    <xdr:to>
      <xdr:col>2</xdr:col>
      <xdr:colOff>1680845</xdr:colOff>
      <xdr:row>32</xdr:row>
      <xdr:rowOff>1338580</xdr:rowOff>
    </xdr:to>
    <xdr:pic>
      <xdr:nvPicPr>
        <xdr:cNvPr id="9" name="Изображение 14" descr="WeChat Image_20230321131257">
          <a:extLst>
            <a:ext uri="{FF2B5EF4-FFF2-40B4-BE49-F238E27FC236}">
              <a16:creationId xmlns:a16="http://schemas.microsoft.com/office/drawing/2014/main" id="{B4FA03CA-C9B9-470A-B018-718CEBF2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36816" t="30935" r="22211" b="17657"/>
        <a:stretch>
          <a:fillRect/>
        </a:stretch>
      </xdr:blipFill>
      <xdr:spPr>
        <a:xfrm>
          <a:off x="3959225" y="32416115"/>
          <a:ext cx="1503045" cy="1126490"/>
        </a:xfrm>
        <a:prstGeom prst="rect">
          <a:avLst/>
        </a:prstGeom>
      </xdr:spPr>
    </xdr:pic>
    <xdr:clientData/>
  </xdr:twoCellAnchor>
  <xdr:twoCellAnchor editAs="oneCell">
    <xdr:from>
      <xdr:col>2</xdr:col>
      <xdr:colOff>115570</xdr:colOff>
      <xdr:row>33</xdr:row>
      <xdr:rowOff>179070</xdr:rowOff>
    </xdr:from>
    <xdr:to>
      <xdr:col>2</xdr:col>
      <xdr:colOff>1753870</xdr:colOff>
      <xdr:row>33</xdr:row>
      <xdr:rowOff>1684020</xdr:rowOff>
    </xdr:to>
    <xdr:pic>
      <xdr:nvPicPr>
        <xdr:cNvPr id="10" name="Изображение 15" descr="WeChat Image_20230321130748">
          <a:extLst>
            <a:ext uri="{FF2B5EF4-FFF2-40B4-BE49-F238E27FC236}">
              <a16:creationId xmlns:a16="http://schemas.microsoft.com/office/drawing/2014/main" id="{EFA535E0-6763-47A3-BEA8-85375DC8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2921" t="25100" r="38440" b="36576"/>
        <a:stretch>
          <a:fillRect/>
        </a:stretch>
      </xdr:blipFill>
      <xdr:spPr>
        <a:xfrm>
          <a:off x="3916045" y="33945195"/>
          <a:ext cx="1619250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265430</xdr:colOff>
      <xdr:row>35</xdr:row>
      <xdr:rowOff>46990</xdr:rowOff>
    </xdr:to>
    <xdr:pic>
      <xdr:nvPicPr>
        <xdr:cNvPr id="11" name="Изображение 16" descr="WeChat Image_20230321131337">
          <a:extLst>
            <a:ext uri="{FF2B5EF4-FFF2-40B4-BE49-F238E27FC236}">
              <a16:creationId xmlns:a16="http://schemas.microsoft.com/office/drawing/2014/main" id="{83D9B7AB-92E1-4DF7-BE80-1CD314FC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0475" y="35613975"/>
          <a:ext cx="2084705" cy="166624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447131</xdr:colOff>
      <xdr:row>12</xdr:row>
      <xdr:rowOff>217714</xdr:rowOff>
    </xdr:from>
    <xdr:to>
      <xdr:col>3</xdr:col>
      <xdr:colOff>285841</xdr:colOff>
      <xdr:row>14</xdr:row>
      <xdr:rowOff>272778</xdr:rowOff>
    </xdr:to>
    <xdr:pic>
      <xdr:nvPicPr>
        <xdr:cNvPr id="14" name="Изображение 8" descr="ATJET-ECO">
          <a:extLst>
            <a:ext uri="{FF2B5EF4-FFF2-40B4-BE49-F238E27FC236}">
              <a16:creationId xmlns:a16="http://schemas.microsoft.com/office/drawing/2014/main" id="{C8F0F54E-5D4F-46E6-B67C-FCDB04C41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22988" y="11144250"/>
          <a:ext cx="2723424" cy="2667635"/>
        </a:xfrm>
        <a:prstGeom prst="rect">
          <a:avLst/>
        </a:prstGeom>
      </xdr:spPr>
    </xdr:pic>
    <xdr:clientData/>
  </xdr:twoCellAnchor>
  <xdr:twoCellAnchor editAs="oneCell">
    <xdr:from>
      <xdr:col>2</xdr:col>
      <xdr:colOff>13879</xdr:colOff>
      <xdr:row>8</xdr:row>
      <xdr:rowOff>0</xdr:rowOff>
    </xdr:from>
    <xdr:to>
      <xdr:col>2</xdr:col>
      <xdr:colOff>1832187</xdr:colOff>
      <xdr:row>12</xdr:row>
      <xdr:rowOff>370748</xdr:rowOff>
    </xdr:to>
    <xdr:pic>
      <xdr:nvPicPr>
        <xdr:cNvPr id="15" name="Изображение 17" descr="ATJET">
          <a:extLst>
            <a:ext uri="{FF2B5EF4-FFF2-40B4-BE49-F238E27FC236}">
              <a16:creationId xmlns:a16="http://schemas.microsoft.com/office/drawing/2014/main" id="{99F955BF-8E31-4F45-8A76-BBC273E09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23879" y="3075214"/>
          <a:ext cx="1818308" cy="2030820"/>
        </a:xfrm>
        <a:prstGeom prst="rect">
          <a:avLst/>
        </a:prstGeom>
      </xdr:spPr>
    </xdr:pic>
    <xdr:clientData/>
  </xdr:twoCellAnchor>
  <xdr:twoCellAnchor editAs="oneCell">
    <xdr:from>
      <xdr:col>2</xdr:col>
      <xdr:colOff>143510</xdr:colOff>
      <xdr:row>14</xdr:row>
      <xdr:rowOff>107315</xdr:rowOff>
    </xdr:from>
    <xdr:to>
      <xdr:col>2</xdr:col>
      <xdr:colOff>1799590</xdr:colOff>
      <xdr:row>14</xdr:row>
      <xdr:rowOff>1915795</xdr:rowOff>
    </xdr:to>
    <xdr:pic>
      <xdr:nvPicPr>
        <xdr:cNvPr id="16" name="Изображение 18" descr="ATQB60">
          <a:extLst>
            <a:ext uri="{FF2B5EF4-FFF2-40B4-BE49-F238E27FC236}">
              <a16:creationId xmlns:a16="http://schemas.microsoft.com/office/drawing/2014/main" id="{F82BD30E-036C-43D4-8713-EE025EB1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943985" y="14661515"/>
          <a:ext cx="1637030" cy="1808480"/>
        </a:xfrm>
        <a:prstGeom prst="rect">
          <a:avLst/>
        </a:prstGeom>
      </xdr:spPr>
    </xdr:pic>
    <xdr:clientData/>
  </xdr:twoCellAnchor>
  <xdr:twoCellAnchor editAs="oneCell">
    <xdr:from>
      <xdr:col>2</xdr:col>
      <xdr:colOff>122555</xdr:colOff>
      <xdr:row>15</xdr:row>
      <xdr:rowOff>81915</xdr:rowOff>
    </xdr:from>
    <xdr:to>
      <xdr:col>3</xdr:col>
      <xdr:colOff>163195</xdr:colOff>
      <xdr:row>16</xdr:row>
      <xdr:rowOff>935990</xdr:rowOff>
    </xdr:to>
    <xdr:pic>
      <xdr:nvPicPr>
        <xdr:cNvPr id="17" name="Изображение 19" descr="ATSGJ">
          <a:extLst>
            <a:ext uri="{FF2B5EF4-FFF2-40B4-BE49-F238E27FC236}">
              <a16:creationId xmlns:a16="http://schemas.microsoft.com/office/drawing/2014/main" id="{C156F947-97C6-4A32-BA5A-2916E2B50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923030" y="16674465"/>
          <a:ext cx="1859915" cy="1863725"/>
        </a:xfrm>
        <a:prstGeom prst="rect">
          <a:avLst/>
        </a:prstGeom>
      </xdr:spPr>
    </xdr:pic>
    <xdr:clientData/>
  </xdr:twoCellAnchor>
  <xdr:twoCellAnchor editAs="oneCell">
    <xdr:from>
      <xdr:col>2</xdr:col>
      <xdr:colOff>102235</xdr:colOff>
      <xdr:row>17</xdr:row>
      <xdr:rowOff>76835</xdr:rowOff>
    </xdr:from>
    <xdr:to>
      <xdr:col>2</xdr:col>
      <xdr:colOff>1812925</xdr:colOff>
      <xdr:row>17</xdr:row>
      <xdr:rowOff>1762760</xdr:rowOff>
    </xdr:to>
    <xdr:pic>
      <xdr:nvPicPr>
        <xdr:cNvPr id="18" name="Изображение 20" descr="TGP">
          <a:extLst>
            <a:ext uri="{FF2B5EF4-FFF2-40B4-BE49-F238E27FC236}">
              <a16:creationId xmlns:a16="http://schemas.microsoft.com/office/drawing/2014/main" id="{478C3580-1059-433F-9E7D-4AD36B56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902710" y="18688685"/>
          <a:ext cx="1691640" cy="1685925"/>
        </a:xfrm>
        <a:prstGeom prst="rect">
          <a:avLst/>
        </a:prstGeom>
      </xdr:spPr>
    </xdr:pic>
    <xdr:clientData/>
  </xdr:twoCellAnchor>
  <xdr:twoCellAnchor editAs="oneCell">
    <xdr:from>
      <xdr:col>2</xdr:col>
      <xdr:colOff>185420</xdr:colOff>
      <xdr:row>18</xdr:row>
      <xdr:rowOff>88265</xdr:rowOff>
    </xdr:from>
    <xdr:to>
      <xdr:col>2</xdr:col>
      <xdr:colOff>1804035</xdr:colOff>
      <xdr:row>19</xdr:row>
      <xdr:rowOff>694690</xdr:rowOff>
    </xdr:to>
    <xdr:pic>
      <xdr:nvPicPr>
        <xdr:cNvPr id="19" name="Изображение 21" descr="TW-T">
          <a:extLst>
            <a:ext uri="{FF2B5EF4-FFF2-40B4-BE49-F238E27FC236}">
              <a16:creationId xmlns:a16="http://schemas.microsoft.com/office/drawing/2014/main" id="{6BB22080-4E67-4D1C-96EA-B7F6B4891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985895" y="20500340"/>
          <a:ext cx="1599565" cy="1597025"/>
        </a:xfrm>
        <a:prstGeom prst="rect">
          <a:avLst/>
        </a:prstGeom>
      </xdr:spPr>
    </xdr:pic>
    <xdr:clientData/>
  </xdr:twoCellAnchor>
  <xdr:twoCellAnchor editAs="oneCell">
    <xdr:from>
      <xdr:col>1</xdr:col>
      <xdr:colOff>551815</xdr:colOff>
      <xdr:row>19</xdr:row>
      <xdr:rowOff>946785</xdr:rowOff>
    </xdr:from>
    <xdr:to>
      <xdr:col>3</xdr:col>
      <xdr:colOff>782955</xdr:colOff>
      <xdr:row>22</xdr:row>
      <xdr:rowOff>654685</xdr:rowOff>
    </xdr:to>
    <xdr:pic>
      <xdr:nvPicPr>
        <xdr:cNvPr id="20" name="Изображение 22" descr="TWE вместо TGPB-I">
          <a:extLst>
            <a:ext uri="{FF2B5EF4-FFF2-40B4-BE49-F238E27FC236}">
              <a16:creationId xmlns:a16="http://schemas.microsoft.com/office/drawing/2014/main" id="{35245478-AC21-40EF-BF0C-C9A1C966B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23590" y="22349460"/>
          <a:ext cx="3060065" cy="2146300"/>
        </a:xfrm>
        <a:prstGeom prst="rect">
          <a:avLst/>
        </a:prstGeom>
      </xdr:spPr>
    </xdr:pic>
    <xdr:clientData/>
  </xdr:twoCellAnchor>
  <xdr:twoCellAnchor editAs="oneCell">
    <xdr:from>
      <xdr:col>2</xdr:col>
      <xdr:colOff>74930</xdr:colOff>
      <xdr:row>42</xdr:row>
      <xdr:rowOff>347345</xdr:rowOff>
    </xdr:from>
    <xdr:to>
      <xdr:col>2</xdr:col>
      <xdr:colOff>1838325</xdr:colOff>
      <xdr:row>45</xdr:row>
      <xdr:rowOff>485140</xdr:rowOff>
    </xdr:to>
    <xdr:pic>
      <xdr:nvPicPr>
        <xdr:cNvPr id="21" name="Изображение 23" descr="QB">
          <a:extLst>
            <a:ext uri="{FF2B5EF4-FFF2-40B4-BE49-F238E27FC236}">
              <a16:creationId xmlns:a16="http://schemas.microsoft.com/office/drawing/2014/main" id="{E626E0E9-1D81-4D4C-8446-B6C001F5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75405" y="45762545"/>
          <a:ext cx="1744345" cy="1204595"/>
        </a:xfrm>
        <a:prstGeom prst="rect">
          <a:avLst/>
        </a:prstGeom>
      </xdr:spPr>
    </xdr:pic>
    <xdr:clientData/>
  </xdr:twoCellAnchor>
  <xdr:twoCellAnchor editAs="oneCell">
    <xdr:from>
      <xdr:col>2</xdr:col>
      <xdr:colOff>185420</xdr:colOff>
      <xdr:row>46</xdr:row>
      <xdr:rowOff>116205</xdr:rowOff>
    </xdr:from>
    <xdr:to>
      <xdr:col>2</xdr:col>
      <xdr:colOff>1743075</xdr:colOff>
      <xdr:row>47</xdr:row>
      <xdr:rowOff>503555</xdr:rowOff>
    </xdr:to>
    <xdr:pic>
      <xdr:nvPicPr>
        <xdr:cNvPr id="22" name="Изображение 24" descr="SGJ">
          <a:extLst>
            <a:ext uri="{FF2B5EF4-FFF2-40B4-BE49-F238E27FC236}">
              <a16:creationId xmlns:a16="http://schemas.microsoft.com/office/drawing/2014/main" id="{F7E2D89B-0CC3-4A3E-A3D1-4243AE35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85895" y="47950755"/>
          <a:ext cx="1538605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116205</xdr:colOff>
      <xdr:row>50</xdr:row>
      <xdr:rowOff>347980</xdr:rowOff>
    </xdr:from>
    <xdr:to>
      <xdr:col>3</xdr:col>
      <xdr:colOff>53975</xdr:colOff>
      <xdr:row>53</xdr:row>
      <xdr:rowOff>313055</xdr:rowOff>
    </xdr:to>
    <xdr:pic>
      <xdr:nvPicPr>
        <xdr:cNvPr id="23" name="Изображение 25" descr="JET">
          <a:extLst>
            <a:ext uri="{FF2B5EF4-FFF2-40B4-BE49-F238E27FC236}">
              <a16:creationId xmlns:a16="http://schemas.microsoft.com/office/drawing/2014/main" id="{1338953F-93C6-4EE5-9AAE-3FB674D70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916680" y="50201830"/>
          <a:ext cx="1757045" cy="1108075"/>
        </a:xfrm>
        <a:prstGeom prst="rect">
          <a:avLst/>
        </a:prstGeom>
      </xdr:spPr>
    </xdr:pic>
    <xdr:clientData/>
  </xdr:twoCellAnchor>
  <xdr:twoCellAnchor editAs="oneCell">
    <xdr:from>
      <xdr:col>2</xdr:col>
      <xdr:colOff>87630</xdr:colOff>
      <xdr:row>54</xdr:row>
      <xdr:rowOff>0</xdr:rowOff>
    </xdr:from>
    <xdr:to>
      <xdr:col>3</xdr:col>
      <xdr:colOff>26670</xdr:colOff>
      <xdr:row>57</xdr:row>
      <xdr:rowOff>187144</xdr:rowOff>
    </xdr:to>
    <xdr:pic>
      <xdr:nvPicPr>
        <xdr:cNvPr id="25" name="Изображение 27" descr="TCP">
          <a:extLst>
            <a:ext uri="{FF2B5EF4-FFF2-40B4-BE49-F238E27FC236}">
              <a16:creationId xmlns:a16="http://schemas.microsoft.com/office/drawing/2014/main" id="{B4D0D968-82A2-4353-80BF-3CFF30B1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88105" y="55559325"/>
          <a:ext cx="1758315" cy="170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186055</xdr:colOff>
      <xdr:row>35</xdr:row>
      <xdr:rowOff>22860</xdr:rowOff>
    </xdr:from>
    <xdr:to>
      <xdr:col>2</xdr:col>
      <xdr:colOff>1838960</xdr:colOff>
      <xdr:row>35</xdr:row>
      <xdr:rowOff>1659255</xdr:rowOff>
    </xdr:to>
    <xdr:pic>
      <xdr:nvPicPr>
        <xdr:cNvPr id="26" name="Изображение 28" descr="TPS750">
          <a:extLst>
            <a:ext uri="{FF2B5EF4-FFF2-40B4-BE49-F238E27FC236}">
              <a16:creationId xmlns:a16="http://schemas.microsoft.com/office/drawing/2014/main" id="{AEA16608-57D7-4F86-98C8-2FA05EFD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86530" y="37256085"/>
          <a:ext cx="1633855" cy="1636395"/>
        </a:xfrm>
        <a:prstGeom prst="rect">
          <a:avLst/>
        </a:prstGeom>
      </xdr:spPr>
    </xdr:pic>
    <xdr:clientData/>
  </xdr:twoCellAnchor>
  <xdr:twoCellAnchor editAs="oneCell">
    <xdr:from>
      <xdr:col>2</xdr:col>
      <xdr:colOff>511175</xdr:colOff>
      <xdr:row>37</xdr:row>
      <xdr:rowOff>135255</xdr:rowOff>
    </xdr:from>
    <xdr:to>
      <xdr:col>2</xdr:col>
      <xdr:colOff>1561465</xdr:colOff>
      <xdr:row>37</xdr:row>
      <xdr:rowOff>1637030</xdr:rowOff>
    </xdr:to>
    <xdr:pic>
      <xdr:nvPicPr>
        <xdr:cNvPr id="27" name="Изображение 29" descr="C:\Users\User\Desktop\1.png1">
          <a:extLst>
            <a:ext uri="{FF2B5EF4-FFF2-40B4-BE49-F238E27FC236}">
              <a16:creationId xmlns:a16="http://schemas.microsoft.com/office/drawing/2014/main" id="{FA55C626-827E-4295-B816-045285DE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1650" y="40759380"/>
          <a:ext cx="1031240" cy="1501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UMPMAN%202024%20&#1054;&#1073;&#1085;&#1086;&#1074;&#1083;&#1077;&#1085;&#1080;&#1077;%2024.04.2024%20&#1057;&#1078;&#1072;&#1090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авная"/>
      <sheetName val="Станции, дренаж, вибрация"/>
      <sheetName val="Скважинные насосы"/>
      <sheetName val="Циркуляция и повышения давления"/>
      <sheetName val="Полупромышленные"/>
      <sheetName val="NEW! Расширительные баки"/>
      <sheetName val="NEW!! Тросы, зажимы, кабель"/>
      <sheetName val="Принадлежности к насосам"/>
      <sheetName val="Автоматика Акваконтроль"/>
      <sheetName val="!Фильтры для насосов"/>
      <sheetName val="скидки"/>
    </sheetNames>
    <sheetDataSet>
      <sheetData sheetId="0">
        <row r="7">
          <cell r="C7">
            <v>96</v>
          </cell>
        </row>
        <row r="8">
          <cell r="C8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B897B-491B-4F6B-92AB-B748D3BF623D}">
  <dimension ref="A1:S58"/>
  <sheetViews>
    <sheetView tabSelected="1" topLeftCell="A37" zoomScale="70" zoomScaleNormal="70" workbookViewId="0">
      <selection activeCell="T14" sqref="T14"/>
    </sheetView>
  </sheetViews>
  <sheetFormatPr defaultColWidth="9.28515625" defaultRowHeight="15.75" outlineLevelCol="1" x14ac:dyDescent="0.25"/>
  <cols>
    <col min="1" max="1" width="41.5703125" style="57" customWidth="1"/>
    <col min="2" max="2" width="15.42578125" style="50" customWidth="1"/>
    <col min="3" max="3" width="27.7109375" style="50" customWidth="1"/>
    <col min="4" max="4" width="14.42578125" style="50" customWidth="1" outlineLevel="1"/>
    <col min="5" max="5" width="11.28515625" style="50" customWidth="1" outlineLevel="1"/>
    <col min="6" max="6" width="12" style="50" customWidth="1" outlineLevel="1"/>
    <col min="7" max="7" width="39.28515625" style="50" customWidth="1" outlineLevel="1"/>
    <col min="8" max="8" width="9.7109375" style="51" customWidth="1"/>
    <col min="9" max="9" width="12.28515625" style="58" customWidth="1"/>
    <col min="10" max="10" width="12.28515625" style="51" customWidth="1"/>
    <col min="11" max="11" width="14.28515625" style="51" customWidth="1"/>
    <col min="12" max="12" width="11.28515625" style="52" customWidth="1"/>
    <col min="13" max="13" width="15.7109375" style="52" customWidth="1"/>
    <col min="14" max="14" width="13.28515625" style="52" customWidth="1"/>
    <col min="15" max="15" width="11.42578125" style="52" hidden="1" customWidth="1" outlineLevel="1"/>
    <col min="16" max="16" width="8" style="52" hidden="1" customWidth="1" outlineLevel="1"/>
    <col min="17" max="17" width="8.7109375" style="52" hidden="1" customWidth="1" outlineLevel="1"/>
    <col min="18" max="18" width="8.42578125" style="52" hidden="1" customWidth="1" outlineLevel="1"/>
    <col min="19" max="19" width="9.28515625" collapsed="1"/>
  </cols>
  <sheetData>
    <row r="1" spans="1:18" x14ac:dyDescent="0.25">
      <c r="A1" s="1"/>
      <c r="B1" s="2"/>
      <c r="C1" s="2"/>
      <c r="D1" s="2"/>
      <c r="E1" s="2"/>
      <c r="F1" s="2"/>
      <c r="G1" s="2"/>
      <c r="H1" s="3"/>
      <c r="I1" s="4"/>
      <c r="J1" s="3"/>
      <c r="K1" s="3"/>
      <c r="L1" s="5"/>
      <c r="M1" s="5"/>
      <c r="N1" s="5"/>
      <c r="O1" s="5"/>
      <c r="P1" s="5"/>
      <c r="Q1" s="5"/>
      <c r="R1" s="6"/>
    </row>
    <row r="2" spans="1:18" x14ac:dyDescent="0.25">
      <c r="A2" s="1"/>
      <c r="B2" s="2"/>
      <c r="C2" s="2"/>
      <c r="D2" s="2"/>
      <c r="E2" s="2"/>
      <c r="F2" s="2"/>
      <c r="G2" s="2"/>
      <c r="H2" s="3"/>
      <c r="I2" s="3"/>
      <c r="J2" s="3"/>
      <c r="K2" s="3"/>
      <c r="L2" s="7"/>
      <c r="M2" s="7"/>
      <c r="N2" s="7"/>
      <c r="O2" s="5"/>
      <c r="P2" s="5"/>
      <c r="Q2" s="5"/>
      <c r="R2" s="6"/>
    </row>
    <row r="3" spans="1:18" x14ac:dyDescent="0.25">
      <c r="A3" s="1"/>
      <c r="B3" s="8"/>
      <c r="C3" s="2"/>
      <c r="D3" s="2"/>
      <c r="E3" s="2"/>
      <c r="F3" s="2"/>
      <c r="G3" s="2"/>
      <c r="H3" s="3"/>
      <c r="I3" s="3"/>
      <c r="J3" s="3"/>
      <c r="K3" s="3"/>
      <c r="L3" s="7"/>
      <c r="M3" s="7"/>
      <c r="N3" s="7"/>
      <c r="O3" s="5"/>
      <c r="P3" s="5"/>
      <c r="Q3" s="5"/>
      <c r="R3" s="6"/>
    </row>
    <row r="4" spans="1:18" ht="16.5" thickBot="1" x14ac:dyDescent="0.3">
      <c r="A4" s="1"/>
      <c r="B4" s="2"/>
      <c r="C4" s="2"/>
      <c r="D4" s="2"/>
      <c r="E4" s="2"/>
      <c r="F4" s="2"/>
      <c r="G4" s="2"/>
      <c r="H4" s="3"/>
      <c r="I4" s="3"/>
      <c r="J4" s="3"/>
      <c r="K4" s="3"/>
      <c r="L4" s="7"/>
      <c r="M4" s="7"/>
      <c r="N4" s="7"/>
      <c r="O4" s="5"/>
      <c r="P4" s="5"/>
      <c r="Q4" s="5"/>
      <c r="R4" s="6"/>
    </row>
    <row r="5" spans="1:18" ht="35.1" customHeight="1" thickTop="1" thickBot="1" x14ac:dyDescent="0.3">
      <c r="A5" s="59" t="s">
        <v>0</v>
      </c>
      <c r="B5" s="59"/>
      <c r="C5" s="59"/>
      <c r="D5" s="59"/>
      <c r="E5" s="59"/>
      <c r="F5" s="59"/>
      <c r="G5" s="59"/>
      <c r="H5" s="60"/>
      <c r="I5" s="60"/>
      <c r="J5" s="60"/>
      <c r="K5" s="60"/>
      <c r="L5" s="61" t="s">
        <v>1</v>
      </c>
      <c r="M5" s="9" t="s">
        <v>2</v>
      </c>
      <c r="N5" s="10">
        <f>N58</f>
        <v>0</v>
      </c>
      <c r="O5" s="62"/>
      <c r="P5" s="62"/>
      <c r="Q5" s="62"/>
      <c r="R5" s="62"/>
    </row>
    <row r="6" spans="1:18" ht="33.950000000000003" customHeight="1" thickTop="1" thickBot="1" x14ac:dyDescent="0.3">
      <c r="A6" s="59"/>
      <c r="B6" s="59"/>
      <c r="C6" s="59"/>
      <c r="D6" s="59"/>
      <c r="E6" s="59"/>
      <c r="F6" s="59"/>
      <c r="G6" s="59"/>
      <c r="H6" s="60"/>
      <c r="I6" s="60"/>
      <c r="J6" s="60"/>
      <c r="K6" s="60"/>
      <c r="L6" s="61"/>
      <c r="M6" s="11" t="s">
        <v>3</v>
      </c>
      <c r="N6" s="12">
        <f>[1]Главная!C7</f>
        <v>96</v>
      </c>
      <c r="O6" s="62"/>
      <c r="P6" s="62"/>
      <c r="Q6" s="62"/>
      <c r="R6" s="62"/>
    </row>
    <row r="7" spans="1:18" ht="45.95" customHeight="1" thickTop="1" thickBot="1" x14ac:dyDescent="0.3">
      <c r="A7" s="59"/>
      <c r="B7" s="59"/>
      <c r="C7" s="59"/>
      <c r="D7" s="59"/>
      <c r="E7" s="59"/>
      <c r="F7" s="59"/>
      <c r="G7" s="59"/>
      <c r="H7" s="60"/>
      <c r="I7" s="60"/>
      <c r="J7" s="60"/>
      <c r="K7" s="60"/>
      <c r="L7" s="61"/>
      <c r="M7" s="13" t="s">
        <v>4</v>
      </c>
      <c r="N7" s="14">
        <f>[1]Главная!C8</f>
        <v>0.1</v>
      </c>
      <c r="O7" s="62"/>
      <c r="P7" s="62"/>
      <c r="Q7" s="62"/>
      <c r="R7" s="62"/>
    </row>
    <row r="8" spans="1:18" ht="63" customHeight="1" thickTop="1" thickBot="1" x14ac:dyDescent="0.3">
      <c r="A8" s="15" t="s">
        <v>5</v>
      </c>
      <c r="B8" s="15" t="s">
        <v>6</v>
      </c>
      <c r="C8" s="15" t="s">
        <v>7</v>
      </c>
      <c r="D8" s="15" t="s">
        <v>8</v>
      </c>
      <c r="E8" s="15" t="s">
        <v>9</v>
      </c>
      <c r="F8" s="15" t="s">
        <v>10</v>
      </c>
      <c r="G8" s="16" t="s">
        <v>11</v>
      </c>
      <c r="H8" s="17" t="s">
        <v>12</v>
      </c>
      <c r="I8" s="18" t="s">
        <v>13</v>
      </c>
      <c r="J8" s="15" t="s">
        <v>14</v>
      </c>
      <c r="K8" s="19" t="s">
        <v>15</v>
      </c>
      <c r="L8" s="15" t="s">
        <v>16</v>
      </c>
      <c r="M8" s="20" t="s">
        <v>17</v>
      </c>
      <c r="N8" s="15" t="s">
        <v>18</v>
      </c>
      <c r="O8" s="21" t="s">
        <v>19</v>
      </c>
      <c r="P8" s="22" t="s">
        <v>20</v>
      </c>
      <c r="Q8" s="22" t="s">
        <v>21</v>
      </c>
      <c r="R8" s="22" t="s">
        <v>22</v>
      </c>
    </row>
    <row r="9" spans="1:18" ht="30.95" customHeight="1" thickTop="1" thickBot="1" x14ac:dyDescent="0.3">
      <c r="A9" s="23" t="s">
        <v>23</v>
      </c>
      <c r="B9" s="24" t="s">
        <v>24</v>
      </c>
      <c r="C9" s="63"/>
      <c r="D9" s="25" t="s">
        <v>25</v>
      </c>
      <c r="E9" s="24">
        <v>29</v>
      </c>
      <c r="F9" s="24">
        <v>55</v>
      </c>
      <c r="G9" s="64" t="s">
        <v>26</v>
      </c>
      <c r="H9" s="26">
        <f t="shared" ref="H9:H13" si="0">I9*(1-$N$7)</f>
        <v>145.63800000000001</v>
      </c>
      <c r="I9" s="27">
        <v>161.82</v>
      </c>
      <c r="J9" s="28">
        <f t="shared" ref="J9:J13" si="1">I9*$N$6</f>
        <v>15534.72</v>
      </c>
      <c r="K9" s="29">
        <f t="shared" ref="K9:K13" si="2">H9*$N$6</f>
        <v>13981.248</v>
      </c>
      <c r="L9" s="24">
        <v>1</v>
      </c>
      <c r="M9" s="30"/>
      <c r="N9" s="31">
        <f t="shared" ref="N9:N13" si="3">M9*K9</f>
        <v>0</v>
      </c>
      <c r="O9" s="32">
        <v>9.5399999999999999E-2</v>
      </c>
      <c r="P9" s="33">
        <v>17.2</v>
      </c>
      <c r="Q9" s="34">
        <f>M9/L9*O9</f>
        <v>0</v>
      </c>
      <c r="R9" s="34">
        <f>P9*M9</f>
        <v>0</v>
      </c>
    </row>
    <row r="10" spans="1:18" ht="27" customHeight="1" thickTop="1" thickBot="1" x14ac:dyDescent="0.3">
      <c r="A10" s="23" t="s">
        <v>27</v>
      </c>
      <c r="B10" s="24" t="s">
        <v>28</v>
      </c>
      <c r="C10" s="63"/>
      <c r="D10" s="25" t="s">
        <v>29</v>
      </c>
      <c r="E10" s="24">
        <v>45</v>
      </c>
      <c r="F10" s="24">
        <v>54</v>
      </c>
      <c r="G10" s="64"/>
      <c r="H10" s="26">
        <f t="shared" si="0"/>
        <v>153.72000000000003</v>
      </c>
      <c r="I10" s="27">
        <v>170.8</v>
      </c>
      <c r="J10" s="28">
        <f t="shared" si="1"/>
        <v>16396.800000000003</v>
      </c>
      <c r="K10" s="29">
        <f t="shared" si="2"/>
        <v>14757.120000000003</v>
      </c>
      <c r="L10" s="24">
        <v>1</v>
      </c>
      <c r="M10" s="30"/>
      <c r="N10" s="31">
        <f t="shared" si="3"/>
        <v>0</v>
      </c>
      <c r="O10" s="32">
        <v>9.5399999999999999E-2</v>
      </c>
      <c r="P10" s="33">
        <v>17.829999999999998</v>
      </c>
      <c r="Q10" s="34">
        <f>M10/L10*O10</f>
        <v>0</v>
      </c>
      <c r="R10" s="34">
        <f>P10*M10</f>
        <v>0</v>
      </c>
    </row>
    <row r="11" spans="1:18" ht="30.95" customHeight="1" thickTop="1" thickBot="1" x14ac:dyDescent="0.3">
      <c r="A11" s="24" t="s">
        <v>30</v>
      </c>
      <c r="B11" s="31" t="s">
        <v>31</v>
      </c>
      <c r="C11" s="63"/>
      <c r="D11" s="24">
        <v>750</v>
      </c>
      <c r="E11" s="24">
        <v>40</v>
      </c>
      <c r="F11" s="24">
        <v>50</v>
      </c>
      <c r="G11" s="64"/>
      <c r="H11" s="26">
        <f t="shared" si="0"/>
        <v>156.58199999999999</v>
      </c>
      <c r="I11" s="27">
        <v>173.98</v>
      </c>
      <c r="J11" s="28">
        <f t="shared" si="1"/>
        <v>16702.079999999998</v>
      </c>
      <c r="K11" s="29">
        <f t="shared" si="2"/>
        <v>15031.871999999999</v>
      </c>
      <c r="L11" s="24">
        <v>1</v>
      </c>
      <c r="M11" s="30"/>
      <c r="N11" s="31">
        <f t="shared" si="3"/>
        <v>0</v>
      </c>
      <c r="O11" s="32">
        <v>9.0999999999999998E-2</v>
      </c>
      <c r="P11" s="33">
        <v>18.399999999999999</v>
      </c>
      <c r="Q11" s="34">
        <f>M11/L11*O11</f>
        <v>0</v>
      </c>
      <c r="R11" s="34">
        <f>P11*M11</f>
        <v>0</v>
      </c>
    </row>
    <row r="12" spans="1:18" ht="42" customHeight="1" thickTop="1" thickBot="1" x14ac:dyDescent="0.3">
      <c r="A12" s="24" t="s">
        <v>32</v>
      </c>
      <c r="B12" s="31" t="s">
        <v>33</v>
      </c>
      <c r="C12" s="63"/>
      <c r="D12" s="24">
        <v>750</v>
      </c>
      <c r="E12" s="24">
        <v>40</v>
      </c>
      <c r="F12" s="24">
        <v>50</v>
      </c>
      <c r="G12" s="64" t="s">
        <v>34</v>
      </c>
      <c r="H12" s="26">
        <f t="shared" si="0"/>
        <v>182.376</v>
      </c>
      <c r="I12" s="27">
        <v>202.64</v>
      </c>
      <c r="J12" s="28">
        <f t="shared" si="1"/>
        <v>19453.439999999999</v>
      </c>
      <c r="K12" s="29">
        <f t="shared" si="2"/>
        <v>17508.096000000001</v>
      </c>
      <c r="L12" s="24">
        <v>1</v>
      </c>
      <c r="M12" s="30"/>
      <c r="N12" s="31">
        <f t="shared" si="3"/>
        <v>0</v>
      </c>
      <c r="O12" s="32"/>
      <c r="P12" s="33"/>
      <c r="Q12" s="34"/>
      <c r="R12" s="34"/>
    </row>
    <row r="13" spans="1:18" ht="48" customHeight="1" thickTop="1" thickBot="1" x14ac:dyDescent="0.3">
      <c r="A13" s="24" t="s">
        <v>35</v>
      </c>
      <c r="B13" s="31" t="s">
        <v>36</v>
      </c>
      <c r="C13" s="63"/>
      <c r="D13" s="24">
        <v>1100</v>
      </c>
      <c r="E13" s="24">
        <v>55</v>
      </c>
      <c r="F13" s="24">
        <v>80</v>
      </c>
      <c r="G13" s="64"/>
      <c r="H13" s="26">
        <f t="shared" si="0"/>
        <v>275.07600000000002</v>
      </c>
      <c r="I13" s="27">
        <v>305.64</v>
      </c>
      <c r="J13" s="28">
        <f t="shared" si="1"/>
        <v>29341.439999999999</v>
      </c>
      <c r="K13" s="29">
        <f t="shared" si="2"/>
        <v>26407.296000000002</v>
      </c>
      <c r="L13" s="24">
        <v>1</v>
      </c>
      <c r="M13" s="30"/>
      <c r="N13" s="31">
        <f t="shared" si="3"/>
        <v>0</v>
      </c>
      <c r="O13" s="32"/>
      <c r="P13" s="33"/>
      <c r="Q13" s="34"/>
      <c r="R13" s="34"/>
    </row>
    <row r="14" spans="1:18" ht="158.1" customHeight="1" thickTop="1" thickBot="1" x14ac:dyDescent="0.3">
      <c r="A14" s="24" t="s">
        <v>37</v>
      </c>
      <c r="B14" s="31" t="s">
        <v>38</v>
      </c>
      <c r="C14" s="31"/>
      <c r="D14" s="24">
        <v>900</v>
      </c>
      <c r="E14" s="24">
        <v>42</v>
      </c>
      <c r="F14" s="24">
        <v>48</v>
      </c>
      <c r="G14" s="23" t="s">
        <v>39</v>
      </c>
      <c r="H14" s="26">
        <v>101.815</v>
      </c>
      <c r="I14" s="27">
        <v>145.44999999999999</v>
      </c>
      <c r="J14" s="28">
        <v>13672.3</v>
      </c>
      <c r="K14" s="29">
        <v>9570.61</v>
      </c>
      <c r="L14" s="24">
        <v>1</v>
      </c>
      <c r="M14" s="30"/>
      <c r="N14" s="31">
        <v>0</v>
      </c>
      <c r="O14" s="32"/>
      <c r="P14" s="33"/>
      <c r="Q14" s="34"/>
      <c r="R14" s="34"/>
    </row>
    <row r="15" spans="1:18" ht="161.1" customHeight="1" thickTop="1" thickBot="1" x14ac:dyDescent="0.3">
      <c r="A15" s="24" t="s">
        <v>40</v>
      </c>
      <c r="B15" s="31" t="s">
        <v>41</v>
      </c>
      <c r="C15" s="31"/>
      <c r="D15" s="24">
        <v>370</v>
      </c>
      <c r="E15" s="24">
        <v>35</v>
      </c>
      <c r="F15" s="24">
        <v>35</v>
      </c>
      <c r="G15" s="23" t="s">
        <v>42</v>
      </c>
      <c r="H15" s="26">
        <f t="shared" ref="H15:H57" si="4">I15*(1-$N$7)</f>
        <v>110.83500000000001</v>
      </c>
      <c r="I15" s="35">
        <v>123.15</v>
      </c>
      <c r="J15" s="28">
        <f t="shared" ref="J15:J57" si="5">I15*$N$6</f>
        <v>11822.400000000001</v>
      </c>
      <c r="K15" s="29">
        <f t="shared" ref="K15:K57" si="6">H15*$N$6</f>
        <v>10640.16</v>
      </c>
      <c r="L15" s="24">
        <v>1</v>
      </c>
      <c r="M15" s="30"/>
      <c r="N15" s="31">
        <f t="shared" ref="N15:N32" si="7">M15*K15</f>
        <v>0</v>
      </c>
      <c r="O15" s="32">
        <v>9.0999999999999998E-2</v>
      </c>
      <c r="P15" s="33">
        <v>12.05</v>
      </c>
      <c r="Q15" s="34">
        <f>M15/L15*O15</f>
        <v>0</v>
      </c>
      <c r="R15" s="34">
        <f>P15*M15</f>
        <v>0</v>
      </c>
    </row>
    <row r="16" spans="1:18" ht="80.099999999999994" customHeight="1" thickTop="1" thickBot="1" x14ac:dyDescent="0.3">
      <c r="A16" s="24" t="s">
        <v>43</v>
      </c>
      <c r="B16" s="31" t="s">
        <v>44</v>
      </c>
      <c r="C16" s="63"/>
      <c r="D16" s="24">
        <v>600</v>
      </c>
      <c r="E16" s="24">
        <v>39</v>
      </c>
      <c r="F16" s="24">
        <v>45</v>
      </c>
      <c r="G16" s="64" t="s">
        <v>45</v>
      </c>
      <c r="H16" s="26">
        <f t="shared" si="4"/>
        <v>166.5</v>
      </c>
      <c r="I16" s="35">
        <v>185</v>
      </c>
      <c r="J16" s="28">
        <f t="shared" si="5"/>
        <v>17760</v>
      </c>
      <c r="K16" s="29">
        <f t="shared" si="6"/>
        <v>15984</v>
      </c>
      <c r="L16" s="24">
        <v>1</v>
      </c>
      <c r="M16" s="30"/>
      <c r="N16" s="31">
        <f t="shared" si="7"/>
        <v>0</v>
      </c>
      <c r="O16" s="32">
        <v>9.2399999999999996E-2</v>
      </c>
      <c r="P16" s="33">
        <v>16.100000000000001</v>
      </c>
      <c r="Q16" s="34">
        <f>M16/L16*O16</f>
        <v>0</v>
      </c>
      <c r="R16" s="34">
        <f>P16*M16</f>
        <v>0</v>
      </c>
    </row>
    <row r="17" spans="1:18" ht="80.099999999999994" customHeight="1" thickTop="1" thickBot="1" x14ac:dyDescent="0.3">
      <c r="A17" s="24" t="s">
        <v>46</v>
      </c>
      <c r="B17" s="31" t="s">
        <v>47</v>
      </c>
      <c r="C17" s="63"/>
      <c r="D17" s="24">
        <v>800</v>
      </c>
      <c r="E17" s="24">
        <v>46</v>
      </c>
      <c r="F17" s="24">
        <v>50</v>
      </c>
      <c r="G17" s="64"/>
      <c r="H17" s="26">
        <f t="shared" si="4"/>
        <v>166.5</v>
      </c>
      <c r="I17" s="35">
        <v>185</v>
      </c>
      <c r="J17" s="28">
        <f t="shared" si="5"/>
        <v>17760</v>
      </c>
      <c r="K17" s="29">
        <f t="shared" si="6"/>
        <v>15984</v>
      </c>
      <c r="L17" s="24">
        <v>1</v>
      </c>
      <c r="M17" s="30"/>
      <c r="N17" s="31">
        <f t="shared" si="7"/>
        <v>0</v>
      </c>
      <c r="O17" s="32">
        <v>9.1200000000000003E-2</v>
      </c>
      <c r="P17" s="33">
        <v>16.2</v>
      </c>
      <c r="Q17" s="34">
        <f>M17/L17*O17</f>
        <v>0</v>
      </c>
      <c r="R17" s="34">
        <f>P17*M17</f>
        <v>0</v>
      </c>
    </row>
    <row r="18" spans="1:18" ht="141.94999999999999" customHeight="1" thickTop="1" thickBot="1" x14ac:dyDescent="0.3">
      <c r="A18" s="24" t="s">
        <v>48</v>
      </c>
      <c r="B18" s="31" t="s">
        <v>49</v>
      </c>
      <c r="C18" s="31"/>
      <c r="D18" s="24">
        <v>370</v>
      </c>
      <c r="E18" s="24">
        <v>35</v>
      </c>
      <c r="F18" s="24">
        <v>35</v>
      </c>
      <c r="G18" s="23" t="s">
        <v>50</v>
      </c>
      <c r="H18" s="26">
        <f t="shared" si="4"/>
        <v>82.853999999999999</v>
      </c>
      <c r="I18" s="27">
        <v>92.06</v>
      </c>
      <c r="J18" s="28">
        <f t="shared" si="5"/>
        <v>8837.76</v>
      </c>
      <c r="K18" s="29">
        <f t="shared" si="6"/>
        <v>7953.9840000000004</v>
      </c>
      <c r="L18" s="24">
        <v>4</v>
      </c>
      <c r="M18" s="30"/>
      <c r="N18" s="31">
        <f t="shared" si="7"/>
        <v>0</v>
      </c>
      <c r="O18" s="32">
        <v>7.0000000000000007E-2</v>
      </c>
      <c r="P18" s="33">
        <v>8.1750000000000007</v>
      </c>
      <c r="Q18" s="34">
        <f>M18/L18*O18</f>
        <v>0</v>
      </c>
      <c r="R18" s="34">
        <f>P18*M18</f>
        <v>0</v>
      </c>
    </row>
    <row r="19" spans="1:18" ht="78" customHeight="1" thickTop="1" thickBot="1" x14ac:dyDescent="0.3">
      <c r="A19" s="23" t="s">
        <v>51</v>
      </c>
      <c r="B19" s="31" t="s">
        <v>52</v>
      </c>
      <c r="C19" s="67"/>
      <c r="D19" s="24">
        <v>370</v>
      </c>
      <c r="E19" s="24">
        <v>35</v>
      </c>
      <c r="F19" s="24">
        <v>35</v>
      </c>
      <c r="G19" s="23" t="s">
        <v>53</v>
      </c>
      <c r="H19" s="26">
        <f t="shared" si="4"/>
        <v>71.622</v>
      </c>
      <c r="I19" s="27">
        <v>79.58</v>
      </c>
      <c r="J19" s="28">
        <f t="shared" si="5"/>
        <v>7639.68</v>
      </c>
      <c r="K19" s="29">
        <f t="shared" si="6"/>
        <v>6875.7119999999995</v>
      </c>
      <c r="L19" s="24">
        <v>1</v>
      </c>
      <c r="M19" s="30"/>
      <c r="N19" s="31">
        <f t="shared" si="7"/>
        <v>0</v>
      </c>
      <c r="O19" s="32"/>
      <c r="P19" s="33"/>
      <c r="Q19" s="34"/>
      <c r="R19" s="34"/>
    </row>
    <row r="20" spans="1:18" ht="75.95" customHeight="1" thickTop="1" thickBot="1" x14ac:dyDescent="0.3">
      <c r="A20" s="23" t="s">
        <v>54</v>
      </c>
      <c r="B20" s="31" t="s">
        <v>55</v>
      </c>
      <c r="C20" s="68"/>
      <c r="D20" s="24">
        <v>550</v>
      </c>
      <c r="E20" s="24">
        <v>45</v>
      </c>
      <c r="F20" s="24">
        <v>50</v>
      </c>
      <c r="G20" s="23" t="s">
        <v>56</v>
      </c>
      <c r="H20" s="26">
        <f t="shared" si="4"/>
        <v>99.909000000000006</v>
      </c>
      <c r="I20" s="27">
        <v>111.01</v>
      </c>
      <c r="J20" s="28">
        <f t="shared" si="5"/>
        <v>10656.960000000001</v>
      </c>
      <c r="K20" s="29">
        <f t="shared" si="6"/>
        <v>9591.264000000001</v>
      </c>
      <c r="L20" s="24">
        <v>1</v>
      </c>
      <c r="M20" s="30"/>
      <c r="N20" s="31">
        <f t="shared" si="7"/>
        <v>0</v>
      </c>
      <c r="O20" s="32"/>
      <c r="P20" s="33"/>
      <c r="Q20" s="34"/>
      <c r="R20" s="34"/>
    </row>
    <row r="21" spans="1:18" ht="60.95" customHeight="1" thickTop="1" thickBot="1" x14ac:dyDescent="0.3">
      <c r="A21" s="23" t="s">
        <v>57</v>
      </c>
      <c r="B21" s="31" t="s">
        <v>58</v>
      </c>
      <c r="C21" s="63"/>
      <c r="D21" s="24">
        <v>370</v>
      </c>
      <c r="E21" s="24">
        <v>36</v>
      </c>
      <c r="F21" s="24">
        <v>40</v>
      </c>
      <c r="G21" s="64" t="s">
        <v>59</v>
      </c>
      <c r="H21" s="26">
        <f t="shared" si="4"/>
        <v>116.136</v>
      </c>
      <c r="I21" s="27">
        <v>129.04</v>
      </c>
      <c r="J21" s="28">
        <f t="shared" si="5"/>
        <v>12387.84</v>
      </c>
      <c r="K21" s="29">
        <f t="shared" si="6"/>
        <v>11149.056</v>
      </c>
      <c r="L21" s="24">
        <v>1</v>
      </c>
      <c r="M21" s="30"/>
      <c r="N21" s="31">
        <f t="shared" si="7"/>
        <v>0</v>
      </c>
      <c r="O21" s="32"/>
      <c r="P21" s="33"/>
      <c r="Q21" s="34"/>
      <c r="R21" s="34"/>
    </row>
    <row r="22" spans="1:18" ht="56.1" customHeight="1" thickTop="1" thickBot="1" x14ac:dyDescent="0.3">
      <c r="A22" s="23" t="s">
        <v>60</v>
      </c>
      <c r="B22" s="31" t="s">
        <v>61</v>
      </c>
      <c r="C22" s="63"/>
      <c r="D22" s="24">
        <v>550</v>
      </c>
      <c r="E22" s="24">
        <v>42</v>
      </c>
      <c r="F22" s="24">
        <v>50</v>
      </c>
      <c r="G22" s="64"/>
      <c r="H22" s="26">
        <f t="shared" si="4"/>
        <v>140.68799999999999</v>
      </c>
      <c r="I22" s="27">
        <v>156.32</v>
      </c>
      <c r="J22" s="28">
        <f t="shared" si="5"/>
        <v>15006.72</v>
      </c>
      <c r="K22" s="29">
        <f t="shared" si="6"/>
        <v>13506.047999999999</v>
      </c>
      <c r="L22" s="24">
        <v>1</v>
      </c>
      <c r="M22" s="30"/>
      <c r="N22" s="31">
        <f t="shared" si="7"/>
        <v>0</v>
      </c>
      <c r="O22" s="32"/>
      <c r="P22" s="33"/>
      <c r="Q22" s="34"/>
      <c r="R22" s="34"/>
    </row>
    <row r="23" spans="1:18" ht="56.1" customHeight="1" thickTop="1" thickBot="1" x14ac:dyDescent="0.3">
      <c r="A23" s="23" t="s">
        <v>62</v>
      </c>
      <c r="B23" s="31" t="s">
        <v>63</v>
      </c>
      <c r="C23" s="63"/>
      <c r="D23" s="24">
        <v>750</v>
      </c>
      <c r="E23" s="24">
        <v>50</v>
      </c>
      <c r="F23" s="24">
        <v>56</v>
      </c>
      <c r="G23" s="64"/>
      <c r="H23" s="26">
        <f t="shared" si="4"/>
        <v>152.37</v>
      </c>
      <c r="I23" s="27">
        <v>169.3</v>
      </c>
      <c r="J23" s="28">
        <f t="shared" si="5"/>
        <v>16252.800000000001</v>
      </c>
      <c r="K23" s="29">
        <f t="shared" si="6"/>
        <v>14627.52</v>
      </c>
      <c r="L23" s="24">
        <v>1</v>
      </c>
      <c r="M23" s="30"/>
      <c r="N23" s="31">
        <f t="shared" si="7"/>
        <v>0</v>
      </c>
      <c r="O23" s="32"/>
      <c r="P23" s="33"/>
      <c r="Q23" s="34"/>
      <c r="R23" s="34"/>
    </row>
    <row r="24" spans="1:18" ht="33" customHeight="1" thickTop="1" thickBot="1" x14ac:dyDescent="0.3">
      <c r="A24" s="24" t="s">
        <v>64</v>
      </c>
      <c r="B24" s="31" t="s">
        <v>65</v>
      </c>
      <c r="C24" s="63"/>
      <c r="D24" s="24">
        <v>250</v>
      </c>
      <c r="E24" s="24">
        <v>6.5</v>
      </c>
      <c r="F24" s="24">
        <v>125</v>
      </c>
      <c r="G24" s="64" t="s">
        <v>66</v>
      </c>
      <c r="H24" s="26">
        <f t="shared" si="4"/>
        <v>44.163000000000004</v>
      </c>
      <c r="I24" s="35">
        <v>49.07</v>
      </c>
      <c r="J24" s="28">
        <f t="shared" si="5"/>
        <v>4710.72</v>
      </c>
      <c r="K24" s="29">
        <f t="shared" si="6"/>
        <v>4239.6480000000001</v>
      </c>
      <c r="L24" s="24">
        <v>4</v>
      </c>
      <c r="M24" s="30"/>
      <c r="N24" s="31">
        <f t="shared" si="7"/>
        <v>0</v>
      </c>
      <c r="O24" s="32">
        <v>0.61199999999999999</v>
      </c>
      <c r="P24" s="33">
        <v>4.5750000000000002</v>
      </c>
      <c r="Q24" s="34">
        <f>M24/L24*O24</f>
        <v>0</v>
      </c>
      <c r="R24" s="34">
        <f>P24*M24</f>
        <v>0</v>
      </c>
    </row>
    <row r="25" spans="1:18" ht="33" customHeight="1" thickTop="1" thickBot="1" x14ac:dyDescent="0.3">
      <c r="A25" s="24" t="s">
        <v>67</v>
      </c>
      <c r="B25" s="31" t="s">
        <v>68</v>
      </c>
      <c r="C25" s="63"/>
      <c r="D25" s="24">
        <v>400</v>
      </c>
      <c r="E25" s="24">
        <v>7</v>
      </c>
      <c r="F25" s="24">
        <v>166</v>
      </c>
      <c r="G25" s="64"/>
      <c r="H25" s="26">
        <f t="shared" si="4"/>
        <v>45.576000000000001</v>
      </c>
      <c r="I25" s="27">
        <v>50.64</v>
      </c>
      <c r="J25" s="28">
        <f t="shared" si="5"/>
        <v>4861.4400000000005</v>
      </c>
      <c r="K25" s="29">
        <f t="shared" si="6"/>
        <v>4375.2960000000003</v>
      </c>
      <c r="L25" s="24">
        <v>4</v>
      </c>
      <c r="M25" s="30"/>
      <c r="N25" s="31">
        <f t="shared" si="7"/>
        <v>0</v>
      </c>
      <c r="O25" s="32">
        <v>0.06</v>
      </c>
      <c r="P25" s="33">
        <v>3.7749999999999999</v>
      </c>
      <c r="Q25" s="34">
        <f t="shared" ref="Q25:Q31" si="8">M25/L25*O25</f>
        <v>0</v>
      </c>
      <c r="R25" s="34">
        <f t="shared" ref="R25:R31" si="9">P25*M25</f>
        <v>0</v>
      </c>
    </row>
    <row r="26" spans="1:18" ht="33" customHeight="1" thickTop="1" thickBot="1" x14ac:dyDescent="0.3">
      <c r="A26" s="24" t="s">
        <v>69</v>
      </c>
      <c r="B26" s="31" t="s">
        <v>70</v>
      </c>
      <c r="C26" s="63"/>
      <c r="D26" s="24">
        <v>550</v>
      </c>
      <c r="E26" s="24">
        <v>7.5</v>
      </c>
      <c r="F26" s="24">
        <v>183</v>
      </c>
      <c r="G26" s="64"/>
      <c r="H26" s="26">
        <f t="shared" si="4"/>
        <v>51.12</v>
      </c>
      <c r="I26" s="27">
        <v>56.8</v>
      </c>
      <c r="J26" s="28">
        <f t="shared" si="5"/>
        <v>5452.7999999999993</v>
      </c>
      <c r="K26" s="29">
        <f t="shared" si="6"/>
        <v>4907.5199999999995</v>
      </c>
      <c r="L26" s="24">
        <v>4</v>
      </c>
      <c r="M26" s="30"/>
      <c r="N26" s="31">
        <f t="shared" si="7"/>
        <v>0</v>
      </c>
      <c r="O26" s="32">
        <v>0.06</v>
      </c>
      <c r="P26" s="33">
        <v>4.21</v>
      </c>
      <c r="Q26" s="34">
        <f t="shared" si="8"/>
        <v>0</v>
      </c>
      <c r="R26" s="34">
        <f t="shared" si="9"/>
        <v>0</v>
      </c>
    </row>
    <row r="27" spans="1:18" ht="33" customHeight="1" thickTop="1" thickBot="1" x14ac:dyDescent="0.3">
      <c r="A27" s="24" t="s">
        <v>71</v>
      </c>
      <c r="B27" s="31" t="s">
        <v>72</v>
      </c>
      <c r="C27" s="63"/>
      <c r="D27" s="24">
        <v>750</v>
      </c>
      <c r="E27" s="24">
        <v>8</v>
      </c>
      <c r="F27" s="24">
        <v>208</v>
      </c>
      <c r="G27" s="64"/>
      <c r="H27" s="26">
        <f t="shared" si="4"/>
        <v>56.043000000000006</v>
      </c>
      <c r="I27" s="27">
        <v>62.27</v>
      </c>
      <c r="J27" s="28">
        <f t="shared" si="5"/>
        <v>5977.92</v>
      </c>
      <c r="K27" s="29">
        <f t="shared" si="6"/>
        <v>5380.1280000000006</v>
      </c>
      <c r="L27" s="24">
        <v>4</v>
      </c>
      <c r="M27" s="30"/>
      <c r="N27" s="31">
        <f t="shared" si="7"/>
        <v>0</v>
      </c>
      <c r="O27" s="32">
        <v>0.06</v>
      </c>
      <c r="P27" s="33">
        <v>4.8499999999999996</v>
      </c>
      <c r="Q27" s="34">
        <f t="shared" si="8"/>
        <v>0</v>
      </c>
      <c r="R27" s="34">
        <f t="shared" si="9"/>
        <v>0</v>
      </c>
    </row>
    <row r="28" spans="1:18" ht="33" customHeight="1" thickTop="1" thickBot="1" x14ac:dyDescent="0.3">
      <c r="A28" s="24" t="s">
        <v>73</v>
      </c>
      <c r="B28" s="31" t="s">
        <v>74</v>
      </c>
      <c r="C28" s="63"/>
      <c r="D28" s="24">
        <v>250</v>
      </c>
      <c r="E28" s="24">
        <v>5</v>
      </c>
      <c r="F28" s="24">
        <v>133</v>
      </c>
      <c r="G28" s="64" t="s">
        <v>75</v>
      </c>
      <c r="H28" s="26">
        <f t="shared" si="4"/>
        <v>45.027000000000001</v>
      </c>
      <c r="I28" s="27">
        <v>50.03</v>
      </c>
      <c r="J28" s="28">
        <f t="shared" si="5"/>
        <v>4802.88</v>
      </c>
      <c r="K28" s="29">
        <f t="shared" si="6"/>
        <v>4322.5920000000006</v>
      </c>
      <c r="L28" s="24">
        <v>4</v>
      </c>
      <c r="M28" s="30"/>
      <c r="N28" s="31">
        <f t="shared" si="7"/>
        <v>0</v>
      </c>
      <c r="O28" s="32">
        <v>0.61199999999999999</v>
      </c>
      <c r="P28" s="33">
        <v>4.5750000000000002</v>
      </c>
      <c r="Q28" s="34">
        <f t="shared" si="8"/>
        <v>0</v>
      </c>
      <c r="R28" s="34">
        <f t="shared" si="9"/>
        <v>0</v>
      </c>
    </row>
    <row r="29" spans="1:18" ht="33" customHeight="1" thickTop="1" thickBot="1" x14ac:dyDescent="0.3">
      <c r="A29" s="24" t="s">
        <v>76</v>
      </c>
      <c r="B29" s="31" t="s">
        <v>77</v>
      </c>
      <c r="C29" s="63"/>
      <c r="D29" s="24">
        <v>400</v>
      </c>
      <c r="E29" s="24">
        <v>5.5</v>
      </c>
      <c r="F29" s="24">
        <v>146</v>
      </c>
      <c r="G29" s="64"/>
      <c r="H29" s="26">
        <f t="shared" si="4"/>
        <v>47.195999999999998</v>
      </c>
      <c r="I29" s="27">
        <v>52.44</v>
      </c>
      <c r="J29" s="28">
        <f t="shared" si="5"/>
        <v>5034.24</v>
      </c>
      <c r="K29" s="29">
        <f t="shared" si="6"/>
        <v>4530.8159999999998</v>
      </c>
      <c r="L29" s="24">
        <v>4</v>
      </c>
      <c r="M29" s="30"/>
      <c r="N29" s="31">
        <f t="shared" si="7"/>
        <v>0</v>
      </c>
      <c r="O29" s="32">
        <v>0.06</v>
      </c>
      <c r="P29" s="33">
        <v>3.79</v>
      </c>
      <c r="Q29" s="34">
        <f t="shared" si="8"/>
        <v>0</v>
      </c>
      <c r="R29" s="34">
        <f t="shared" si="9"/>
        <v>0</v>
      </c>
    </row>
    <row r="30" spans="1:18" ht="33" customHeight="1" thickTop="1" thickBot="1" x14ac:dyDescent="0.3">
      <c r="A30" s="24" t="s">
        <v>78</v>
      </c>
      <c r="B30" s="31" t="s">
        <v>79</v>
      </c>
      <c r="C30" s="63"/>
      <c r="D30" s="24">
        <v>550</v>
      </c>
      <c r="E30" s="24">
        <v>6.5</v>
      </c>
      <c r="F30" s="24">
        <v>191</v>
      </c>
      <c r="G30" s="64"/>
      <c r="H30" s="26">
        <f t="shared" si="4"/>
        <v>51.12</v>
      </c>
      <c r="I30" s="27">
        <v>56.8</v>
      </c>
      <c r="J30" s="28">
        <f t="shared" si="5"/>
        <v>5452.7999999999993</v>
      </c>
      <c r="K30" s="29">
        <f t="shared" si="6"/>
        <v>4907.5199999999995</v>
      </c>
      <c r="L30" s="24">
        <v>4</v>
      </c>
      <c r="M30" s="30"/>
      <c r="N30" s="31">
        <f t="shared" si="7"/>
        <v>0</v>
      </c>
      <c r="O30" s="32">
        <v>0.06</v>
      </c>
      <c r="P30" s="33">
        <v>4.2149999999999999</v>
      </c>
      <c r="Q30" s="34">
        <f t="shared" si="8"/>
        <v>0</v>
      </c>
      <c r="R30" s="34">
        <f t="shared" si="9"/>
        <v>0</v>
      </c>
    </row>
    <row r="31" spans="1:18" ht="33" customHeight="1" thickTop="1" thickBot="1" x14ac:dyDescent="0.3">
      <c r="A31" s="24" t="s">
        <v>80</v>
      </c>
      <c r="B31" s="31" t="s">
        <v>81</v>
      </c>
      <c r="C31" s="63"/>
      <c r="D31" s="24">
        <v>750</v>
      </c>
      <c r="E31" s="24">
        <v>7.5</v>
      </c>
      <c r="F31" s="24">
        <v>205</v>
      </c>
      <c r="G31" s="64"/>
      <c r="H31" s="26">
        <f t="shared" si="4"/>
        <v>57.024000000000001</v>
      </c>
      <c r="I31" s="27">
        <v>63.36</v>
      </c>
      <c r="J31" s="28">
        <f t="shared" si="5"/>
        <v>6082.5599999999995</v>
      </c>
      <c r="K31" s="29">
        <f t="shared" si="6"/>
        <v>5474.3040000000001</v>
      </c>
      <c r="L31" s="24">
        <v>4</v>
      </c>
      <c r="M31" s="30"/>
      <c r="N31" s="31">
        <f t="shared" si="7"/>
        <v>0</v>
      </c>
      <c r="O31" s="32">
        <v>0.06</v>
      </c>
      <c r="P31" s="33">
        <v>4.875</v>
      </c>
      <c r="Q31" s="34">
        <f t="shared" si="8"/>
        <v>0</v>
      </c>
      <c r="R31" s="34">
        <f t="shared" si="9"/>
        <v>0</v>
      </c>
    </row>
    <row r="32" spans="1:18" ht="180" customHeight="1" thickTop="1" thickBot="1" x14ac:dyDescent="0.3">
      <c r="A32" s="24" t="s">
        <v>82</v>
      </c>
      <c r="B32" s="31" t="s">
        <v>83</v>
      </c>
      <c r="C32" s="36"/>
      <c r="D32" s="24">
        <v>900</v>
      </c>
      <c r="E32" s="24">
        <v>8.5</v>
      </c>
      <c r="F32" s="24">
        <v>258.3</v>
      </c>
      <c r="G32" s="37" t="s">
        <v>84</v>
      </c>
      <c r="H32" s="26">
        <f t="shared" si="4"/>
        <v>90.9</v>
      </c>
      <c r="I32" s="27">
        <v>101</v>
      </c>
      <c r="J32" s="28">
        <f t="shared" si="5"/>
        <v>9696</v>
      </c>
      <c r="K32" s="29">
        <f t="shared" si="6"/>
        <v>8726.4000000000015</v>
      </c>
      <c r="L32" s="24">
        <v>4</v>
      </c>
      <c r="M32" s="30"/>
      <c r="N32" s="31">
        <f t="shared" si="7"/>
        <v>0</v>
      </c>
      <c r="O32" s="38"/>
      <c r="P32" s="39"/>
      <c r="Q32" s="34"/>
      <c r="R32" s="34"/>
    </row>
    <row r="33" spans="1:18" ht="123" customHeight="1" thickTop="1" thickBot="1" x14ac:dyDescent="0.3">
      <c r="A33" s="24" t="s">
        <v>85</v>
      </c>
      <c r="B33" s="31" t="s">
        <v>86</v>
      </c>
      <c r="C33" s="36"/>
      <c r="D33" s="24">
        <v>250</v>
      </c>
      <c r="E33" s="24">
        <v>7</v>
      </c>
      <c r="F33" s="24">
        <v>100</v>
      </c>
      <c r="G33" s="37" t="s">
        <v>87</v>
      </c>
      <c r="H33" s="26">
        <f t="shared" si="4"/>
        <v>180</v>
      </c>
      <c r="I33" s="27">
        <v>200</v>
      </c>
      <c r="J33" s="28">
        <f t="shared" si="5"/>
        <v>19200</v>
      </c>
      <c r="K33" s="29">
        <f t="shared" si="6"/>
        <v>17280</v>
      </c>
      <c r="L33" s="24">
        <v>1</v>
      </c>
      <c r="M33" s="30"/>
      <c r="N33" s="31">
        <v>0</v>
      </c>
      <c r="O33" s="38"/>
      <c r="P33" s="39"/>
      <c r="Q33" s="34"/>
      <c r="R33" s="34"/>
    </row>
    <row r="34" spans="1:18" ht="146.1" customHeight="1" thickTop="1" thickBot="1" x14ac:dyDescent="0.3">
      <c r="A34" s="24" t="s">
        <v>88</v>
      </c>
      <c r="B34" s="31" t="s">
        <v>89</v>
      </c>
      <c r="C34" s="40"/>
      <c r="D34" s="24">
        <v>400</v>
      </c>
      <c r="E34" s="24">
        <v>8</v>
      </c>
      <c r="F34" s="24">
        <v>145</v>
      </c>
      <c r="G34" s="65" t="s">
        <v>90</v>
      </c>
      <c r="H34" s="26">
        <f t="shared" si="4"/>
        <v>212.4</v>
      </c>
      <c r="I34" s="27">
        <v>236</v>
      </c>
      <c r="J34" s="28">
        <f t="shared" si="5"/>
        <v>22656</v>
      </c>
      <c r="K34" s="29">
        <f t="shared" si="6"/>
        <v>20390.400000000001</v>
      </c>
      <c r="L34" s="24">
        <v>1</v>
      </c>
      <c r="M34" s="30"/>
      <c r="N34" s="31">
        <f t="shared" ref="N34:N57" si="10">M34*K34</f>
        <v>0</v>
      </c>
      <c r="O34" s="38"/>
      <c r="P34" s="39"/>
      <c r="Q34" s="34"/>
      <c r="R34" s="34"/>
    </row>
    <row r="35" spans="1:18" ht="128.1" customHeight="1" thickTop="1" thickBot="1" x14ac:dyDescent="0.3">
      <c r="A35" s="24" t="s">
        <v>91</v>
      </c>
      <c r="B35" s="31" t="s">
        <v>92</v>
      </c>
      <c r="C35" s="41"/>
      <c r="D35" s="24">
        <v>400</v>
      </c>
      <c r="E35" s="24">
        <v>8</v>
      </c>
      <c r="F35" s="24">
        <v>145</v>
      </c>
      <c r="G35" s="66"/>
      <c r="H35" s="26">
        <f t="shared" si="4"/>
        <v>216.9</v>
      </c>
      <c r="I35" s="27">
        <v>241</v>
      </c>
      <c r="J35" s="28">
        <f t="shared" si="5"/>
        <v>23136</v>
      </c>
      <c r="K35" s="29">
        <f t="shared" si="6"/>
        <v>20822.400000000001</v>
      </c>
      <c r="L35" s="24">
        <v>1</v>
      </c>
      <c r="M35" s="30"/>
      <c r="N35" s="31">
        <f t="shared" si="10"/>
        <v>0</v>
      </c>
      <c r="O35" s="38"/>
      <c r="P35" s="39"/>
      <c r="Q35" s="34"/>
      <c r="R35" s="34"/>
    </row>
    <row r="36" spans="1:18" ht="132" customHeight="1" thickTop="1" thickBot="1" x14ac:dyDescent="0.3">
      <c r="A36" s="24" t="s">
        <v>93</v>
      </c>
      <c r="B36" s="31" t="s">
        <v>94</v>
      </c>
      <c r="C36" s="31"/>
      <c r="D36" s="24">
        <v>750</v>
      </c>
      <c r="E36" s="24">
        <v>15</v>
      </c>
      <c r="F36" s="24">
        <v>333</v>
      </c>
      <c r="G36" s="23" t="s">
        <v>95</v>
      </c>
      <c r="H36" s="26">
        <f t="shared" si="4"/>
        <v>124.11000000000001</v>
      </c>
      <c r="I36" s="27">
        <v>137.9</v>
      </c>
      <c r="J36" s="28">
        <f t="shared" si="5"/>
        <v>13238.400000000001</v>
      </c>
      <c r="K36" s="29">
        <f t="shared" si="6"/>
        <v>11914.560000000001</v>
      </c>
      <c r="L36" s="24">
        <v>1</v>
      </c>
      <c r="M36" s="30"/>
      <c r="N36" s="31">
        <f t="shared" si="10"/>
        <v>0</v>
      </c>
      <c r="O36" s="38"/>
      <c r="P36" s="39"/>
      <c r="Q36" s="34"/>
      <c r="R36" s="34"/>
    </row>
    <row r="37" spans="1:18" ht="135" customHeight="1" thickTop="1" thickBot="1" x14ac:dyDescent="0.3">
      <c r="A37" s="24" t="s">
        <v>96</v>
      </c>
      <c r="B37" s="24" t="s">
        <v>97</v>
      </c>
      <c r="C37" s="42"/>
      <c r="D37" s="24">
        <v>1100</v>
      </c>
      <c r="E37" s="24">
        <v>15</v>
      </c>
      <c r="F37" s="24">
        <v>283</v>
      </c>
      <c r="G37" s="23" t="s">
        <v>98</v>
      </c>
      <c r="H37" s="26">
        <f t="shared" si="4"/>
        <v>256.83300000000003</v>
      </c>
      <c r="I37" s="35">
        <v>285.37</v>
      </c>
      <c r="J37" s="28">
        <f t="shared" si="5"/>
        <v>27395.52</v>
      </c>
      <c r="K37" s="29">
        <f t="shared" si="6"/>
        <v>24655.968000000001</v>
      </c>
      <c r="L37" s="24">
        <v>1</v>
      </c>
      <c r="M37" s="30"/>
      <c r="N37" s="31">
        <f t="shared" si="10"/>
        <v>0</v>
      </c>
      <c r="O37" s="43">
        <v>2.8221E-2</v>
      </c>
      <c r="P37" s="44">
        <v>23.1</v>
      </c>
      <c r="Q37" s="34">
        <f>M37/L37*O37</f>
        <v>0</v>
      </c>
      <c r="R37" s="34">
        <f>P37*M37</f>
        <v>0</v>
      </c>
    </row>
    <row r="38" spans="1:18" ht="135" customHeight="1" thickTop="1" thickBot="1" x14ac:dyDescent="0.3">
      <c r="A38" s="24" t="s">
        <v>99</v>
      </c>
      <c r="B38" s="24" t="s">
        <v>100</v>
      </c>
      <c r="C38" s="42"/>
      <c r="D38" s="24">
        <v>1500</v>
      </c>
      <c r="E38" s="24">
        <v>13</v>
      </c>
      <c r="F38" s="24">
        <v>600</v>
      </c>
      <c r="G38" s="23" t="s">
        <v>101</v>
      </c>
      <c r="H38" s="26">
        <f t="shared" si="4"/>
        <v>189.29700000000003</v>
      </c>
      <c r="I38" s="35">
        <v>210.33</v>
      </c>
      <c r="J38" s="28">
        <f t="shared" si="5"/>
        <v>20191.68</v>
      </c>
      <c r="K38" s="29">
        <f t="shared" si="6"/>
        <v>18172.512000000002</v>
      </c>
      <c r="L38" s="24">
        <v>1</v>
      </c>
      <c r="M38" s="30"/>
      <c r="N38" s="31">
        <f t="shared" si="10"/>
        <v>0</v>
      </c>
      <c r="O38" s="43"/>
      <c r="P38" s="44"/>
      <c r="Q38" s="34"/>
      <c r="R38" s="34"/>
    </row>
    <row r="39" spans="1:18" ht="96.95" customHeight="1" thickTop="1" thickBot="1" x14ac:dyDescent="0.3">
      <c r="A39" s="24" t="s">
        <v>102</v>
      </c>
      <c r="B39" s="24" t="s">
        <v>103</v>
      </c>
      <c r="C39" s="65"/>
      <c r="D39" s="24">
        <v>1100</v>
      </c>
      <c r="E39" s="24">
        <v>18</v>
      </c>
      <c r="F39" s="24">
        <v>500</v>
      </c>
      <c r="G39" s="65" t="s">
        <v>104</v>
      </c>
      <c r="H39" s="26">
        <f t="shared" si="4"/>
        <v>154.071</v>
      </c>
      <c r="I39" s="35">
        <v>171.19</v>
      </c>
      <c r="J39" s="28">
        <f t="shared" si="5"/>
        <v>16434.239999999998</v>
      </c>
      <c r="K39" s="29">
        <f t="shared" si="6"/>
        <v>14790.815999999999</v>
      </c>
      <c r="L39" s="24">
        <v>1</v>
      </c>
      <c r="M39" s="30"/>
      <c r="N39" s="31">
        <f t="shared" si="10"/>
        <v>0</v>
      </c>
      <c r="O39" s="43"/>
      <c r="P39" s="44"/>
      <c r="Q39" s="34"/>
      <c r="R39" s="34"/>
    </row>
    <row r="40" spans="1:18" ht="93" customHeight="1" thickTop="1" thickBot="1" x14ac:dyDescent="0.3">
      <c r="A40" s="24" t="s">
        <v>105</v>
      </c>
      <c r="B40" s="24" t="s">
        <v>106</v>
      </c>
      <c r="C40" s="66"/>
      <c r="D40" s="24">
        <v>1100</v>
      </c>
      <c r="E40" s="24">
        <v>31</v>
      </c>
      <c r="F40" s="24">
        <v>156</v>
      </c>
      <c r="G40" s="66"/>
      <c r="H40" s="26">
        <f t="shared" si="4"/>
        <v>154.071</v>
      </c>
      <c r="I40" s="35">
        <v>171.19</v>
      </c>
      <c r="J40" s="28">
        <f t="shared" si="5"/>
        <v>16434.239999999998</v>
      </c>
      <c r="K40" s="29">
        <f t="shared" si="6"/>
        <v>14790.815999999999</v>
      </c>
      <c r="L40" s="24">
        <v>1</v>
      </c>
      <c r="M40" s="30"/>
      <c r="N40" s="31">
        <f t="shared" si="10"/>
        <v>0</v>
      </c>
      <c r="O40" s="43"/>
      <c r="P40" s="44"/>
      <c r="Q40" s="34"/>
      <c r="R40" s="34"/>
    </row>
    <row r="41" spans="1:18" ht="24.95" customHeight="1" thickTop="1" thickBot="1" x14ac:dyDescent="0.3">
      <c r="A41" s="23" t="s">
        <v>107</v>
      </c>
      <c r="B41" s="24" t="s">
        <v>108</v>
      </c>
      <c r="C41" s="63"/>
      <c r="D41" s="24">
        <v>220</v>
      </c>
      <c r="E41" s="24">
        <v>20</v>
      </c>
      <c r="F41" s="24">
        <v>25</v>
      </c>
      <c r="G41" s="64" t="s">
        <v>109</v>
      </c>
      <c r="H41" s="26">
        <f t="shared" si="4"/>
        <v>48.068999999999996</v>
      </c>
      <c r="I41" s="27">
        <v>53.41</v>
      </c>
      <c r="J41" s="28">
        <f t="shared" si="5"/>
        <v>5127.3599999999997</v>
      </c>
      <c r="K41" s="29">
        <f t="shared" si="6"/>
        <v>4614.6239999999998</v>
      </c>
      <c r="L41" s="24">
        <v>6</v>
      </c>
      <c r="M41" s="30"/>
      <c r="N41" s="31">
        <f t="shared" si="10"/>
        <v>0</v>
      </c>
      <c r="O41" s="32">
        <v>5.4691999999999998E-2</v>
      </c>
      <c r="P41" s="33">
        <v>4.2</v>
      </c>
      <c r="Q41" s="34">
        <f>M41/L41*O41</f>
        <v>0</v>
      </c>
      <c r="R41" s="34">
        <f>P41*M41</f>
        <v>0</v>
      </c>
    </row>
    <row r="42" spans="1:18" ht="27.95" customHeight="1" thickTop="1" thickBot="1" x14ac:dyDescent="0.3">
      <c r="A42" s="23" t="s">
        <v>110</v>
      </c>
      <c r="B42" s="31" t="s">
        <v>111</v>
      </c>
      <c r="C42" s="63"/>
      <c r="D42" s="24">
        <v>370</v>
      </c>
      <c r="E42" s="24">
        <v>35</v>
      </c>
      <c r="F42" s="24">
        <v>35</v>
      </c>
      <c r="G42" s="64"/>
      <c r="H42" s="26">
        <f t="shared" si="4"/>
        <v>54.891000000000005</v>
      </c>
      <c r="I42" s="27">
        <v>60.99</v>
      </c>
      <c r="J42" s="28">
        <f t="shared" si="5"/>
        <v>5855.04</v>
      </c>
      <c r="K42" s="29">
        <f t="shared" si="6"/>
        <v>5269.5360000000001</v>
      </c>
      <c r="L42" s="24">
        <v>6</v>
      </c>
      <c r="M42" s="30"/>
      <c r="N42" s="31">
        <f t="shared" si="10"/>
        <v>0</v>
      </c>
      <c r="O42" s="32">
        <v>0.06</v>
      </c>
      <c r="P42" s="33">
        <v>5.65</v>
      </c>
      <c r="Q42" s="34">
        <f>M42/L42*O42</f>
        <v>0</v>
      </c>
      <c r="R42" s="34">
        <f>P42*M42</f>
        <v>0</v>
      </c>
    </row>
    <row r="43" spans="1:18" ht="30" customHeight="1" thickTop="1" thickBot="1" x14ac:dyDescent="0.3">
      <c r="A43" s="23" t="s">
        <v>112</v>
      </c>
      <c r="B43" s="24" t="s">
        <v>113</v>
      </c>
      <c r="C43" s="63"/>
      <c r="D43" s="24">
        <v>550</v>
      </c>
      <c r="E43" s="24">
        <v>48</v>
      </c>
      <c r="F43" s="24">
        <v>45</v>
      </c>
      <c r="G43" s="64"/>
      <c r="H43" s="26">
        <f t="shared" si="4"/>
        <v>79.451999999999998</v>
      </c>
      <c r="I43" s="27">
        <v>88.28</v>
      </c>
      <c r="J43" s="28">
        <f t="shared" si="5"/>
        <v>8474.880000000001</v>
      </c>
      <c r="K43" s="29">
        <f t="shared" si="6"/>
        <v>7627.3919999999998</v>
      </c>
      <c r="L43" s="24">
        <v>4</v>
      </c>
      <c r="M43" s="30"/>
      <c r="N43" s="31">
        <f t="shared" si="10"/>
        <v>0</v>
      </c>
      <c r="O43" s="32">
        <v>6.8000000000000005E-2</v>
      </c>
      <c r="P43" s="33">
        <v>9.1624999999999996</v>
      </c>
      <c r="Q43" s="34">
        <f>M43/L43*O43</f>
        <v>0</v>
      </c>
      <c r="R43" s="34">
        <f>P43*M43</f>
        <v>0</v>
      </c>
    </row>
    <row r="44" spans="1:18" ht="26.1" customHeight="1" thickTop="1" thickBot="1" x14ac:dyDescent="0.3">
      <c r="A44" s="23" t="s">
        <v>114</v>
      </c>
      <c r="B44" s="24" t="s">
        <v>115</v>
      </c>
      <c r="C44" s="63"/>
      <c r="D44" s="24">
        <v>750</v>
      </c>
      <c r="E44" s="24">
        <v>53</v>
      </c>
      <c r="F44" s="24">
        <v>45</v>
      </c>
      <c r="G44" s="64"/>
      <c r="H44" s="26">
        <f t="shared" si="4"/>
        <v>82.637999999999991</v>
      </c>
      <c r="I44" s="27">
        <v>91.82</v>
      </c>
      <c r="J44" s="28">
        <f t="shared" si="5"/>
        <v>8814.7199999999993</v>
      </c>
      <c r="K44" s="29">
        <f t="shared" si="6"/>
        <v>7933.2479999999996</v>
      </c>
      <c r="L44" s="24">
        <v>4</v>
      </c>
      <c r="M44" s="30"/>
      <c r="N44" s="31">
        <f t="shared" si="10"/>
        <v>0</v>
      </c>
      <c r="O44" s="32">
        <v>6.6520999999999997E-2</v>
      </c>
      <c r="P44" s="33">
        <v>9.6</v>
      </c>
      <c r="Q44" s="34">
        <f>M44/L44*O44</f>
        <v>0</v>
      </c>
      <c r="R44" s="34">
        <f>P44*M44</f>
        <v>0</v>
      </c>
    </row>
    <row r="45" spans="1:18" ht="29.1" customHeight="1" thickTop="1" thickBot="1" x14ac:dyDescent="0.3">
      <c r="A45" s="23" t="s">
        <v>116</v>
      </c>
      <c r="B45" s="24" t="s">
        <v>117</v>
      </c>
      <c r="C45" s="63"/>
      <c r="D45" s="24">
        <v>900</v>
      </c>
      <c r="E45" s="24">
        <v>75</v>
      </c>
      <c r="F45" s="24">
        <v>42</v>
      </c>
      <c r="G45" s="64"/>
      <c r="H45" s="26">
        <f t="shared" si="4"/>
        <v>100.32300000000001</v>
      </c>
      <c r="I45" s="27">
        <v>111.47</v>
      </c>
      <c r="J45" s="28">
        <f t="shared" si="5"/>
        <v>10701.119999999999</v>
      </c>
      <c r="K45" s="29">
        <f t="shared" si="6"/>
        <v>9631.0080000000016</v>
      </c>
      <c r="L45" s="24">
        <v>4</v>
      </c>
      <c r="M45" s="30"/>
      <c r="N45" s="31">
        <f t="shared" si="10"/>
        <v>0</v>
      </c>
      <c r="O45" s="32">
        <v>1.6629999999999999E-2</v>
      </c>
      <c r="P45" s="45">
        <v>11.2875</v>
      </c>
      <c r="Q45" s="34">
        <f>M45/L45*O45</f>
        <v>0</v>
      </c>
      <c r="R45" s="34">
        <f>P45*M45</f>
        <v>0</v>
      </c>
    </row>
    <row r="46" spans="1:18" ht="107.1" customHeight="1" thickTop="1" thickBot="1" x14ac:dyDescent="0.3">
      <c r="A46" s="23" t="s">
        <v>118</v>
      </c>
      <c r="B46" s="24" t="s">
        <v>119</v>
      </c>
      <c r="C46" s="63"/>
      <c r="D46" s="24">
        <v>750</v>
      </c>
      <c r="E46" s="24">
        <v>53</v>
      </c>
      <c r="F46" s="24">
        <v>45</v>
      </c>
      <c r="G46" s="23" t="s">
        <v>120</v>
      </c>
      <c r="H46" s="26">
        <f t="shared" si="4"/>
        <v>82.421999999999997</v>
      </c>
      <c r="I46" s="27">
        <v>91.58</v>
      </c>
      <c r="J46" s="28">
        <f t="shared" si="5"/>
        <v>8791.68</v>
      </c>
      <c r="K46" s="29">
        <f t="shared" si="6"/>
        <v>7912.5119999999997</v>
      </c>
      <c r="L46" s="24">
        <v>4</v>
      </c>
      <c r="M46" s="30"/>
      <c r="N46" s="31">
        <f t="shared" si="10"/>
        <v>0</v>
      </c>
      <c r="O46" s="32"/>
      <c r="P46" s="45"/>
      <c r="Q46" s="34"/>
      <c r="R46" s="34"/>
    </row>
    <row r="47" spans="1:18" ht="50.1" customHeight="1" thickTop="1" thickBot="1" x14ac:dyDescent="0.3">
      <c r="A47" s="23" t="s">
        <v>121</v>
      </c>
      <c r="B47" s="24" t="s">
        <v>122</v>
      </c>
      <c r="C47" s="63"/>
      <c r="D47" s="24">
        <v>600</v>
      </c>
      <c r="E47" s="24">
        <v>39</v>
      </c>
      <c r="F47" s="24">
        <v>45</v>
      </c>
      <c r="G47" s="64" t="s">
        <v>123</v>
      </c>
      <c r="H47" s="26">
        <f t="shared" si="4"/>
        <v>114.381</v>
      </c>
      <c r="I47" s="27">
        <v>127.09</v>
      </c>
      <c r="J47" s="28">
        <f t="shared" si="5"/>
        <v>12200.64</v>
      </c>
      <c r="K47" s="29">
        <f t="shared" si="6"/>
        <v>10980.576000000001</v>
      </c>
      <c r="L47" s="24">
        <v>2</v>
      </c>
      <c r="M47" s="30"/>
      <c r="N47" s="31">
        <f t="shared" si="10"/>
        <v>0</v>
      </c>
      <c r="O47" s="32">
        <v>4.7247999999999998E-2</v>
      </c>
      <c r="P47" s="33">
        <v>10.75</v>
      </c>
      <c r="Q47" s="34">
        <f t="shared" ref="Q47:Q53" si="11">M47/L47*O47</f>
        <v>0</v>
      </c>
      <c r="R47" s="34">
        <f t="shared" ref="R47:R53" si="12">P47*M47</f>
        <v>0</v>
      </c>
    </row>
    <row r="48" spans="1:18" ht="50.1" customHeight="1" thickTop="1" thickBot="1" x14ac:dyDescent="0.3">
      <c r="A48" s="23" t="s">
        <v>124</v>
      </c>
      <c r="B48" s="24" t="s">
        <v>125</v>
      </c>
      <c r="C48" s="63"/>
      <c r="D48" s="24">
        <v>800</v>
      </c>
      <c r="E48" s="24">
        <v>46</v>
      </c>
      <c r="F48" s="24">
        <v>50</v>
      </c>
      <c r="G48" s="64"/>
      <c r="H48" s="26">
        <f t="shared" si="4"/>
        <v>119.259</v>
      </c>
      <c r="I48" s="27">
        <v>132.51</v>
      </c>
      <c r="J48" s="28">
        <f t="shared" si="5"/>
        <v>12720.96</v>
      </c>
      <c r="K48" s="29">
        <f t="shared" si="6"/>
        <v>11448.864</v>
      </c>
      <c r="L48" s="24">
        <v>2</v>
      </c>
      <c r="M48" s="30"/>
      <c r="N48" s="31">
        <f t="shared" si="10"/>
        <v>0</v>
      </c>
      <c r="O48" s="32">
        <v>4.0599999999999997E-2</v>
      </c>
      <c r="P48" s="33">
        <v>13</v>
      </c>
      <c r="Q48" s="34">
        <f t="shared" si="11"/>
        <v>0</v>
      </c>
      <c r="R48" s="34">
        <f t="shared" si="12"/>
        <v>0</v>
      </c>
    </row>
    <row r="49" spans="1:18" ht="30" customHeight="1" thickTop="1" thickBot="1" x14ac:dyDescent="0.3">
      <c r="A49" s="23" t="s">
        <v>126</v>
      </c>
      <c r="B49" s="31" t="s">
        <v>127</v>
      </c>
      <c r="C49" s="63"/>
      <c r="D49" s="24">
        <v>370</v>
      </c>
      <c r="E49" s="24">
        <v>29</v>
      </c>
      <c r="F49" s="24">
        <v>55</v>
      </c>
      <c r="G49" s="64" t="s">
        <v>128</v>
      </c>
      <c r="H49" s="26">
        <f t="shared" si="4"/>
        <v>91.656000000000006</v>
      </c>
      <c r="I49" s="27">
        <v>101.84</v>
      </c>
      <c r="J49" s="28">
        <f t="shared" si="5"/>
        <v>9776.64</v>
      </c>
      <c r="K49" s="29">
        <f t="shared" si="6"/>
        <v>8798.9760000000006</v>
      </c>
      <c r="L49" s="24">
        <v>2</v>
      </c>
      <c r="M49" s="30"/>
      <c r="N49" s="31">
        <f t="shared" si="10"/>
        <v>0</v>
      </c>
      <c r="O49" s="32">
        <v>0.04</v>
      </c>
      <c r="P49" s="33">
        <v>10.725</v>
      </c>
      <c r="Q49" s="34">
        <f t="shared" si="11"/>
        <v>0</v>
      </c>
      <c r="R49" s="34">
        <f t="shared" si="12"/>
        <v>0</v>
      </c>
    </row>
    <row r="50" spans="1:18" ht="30" customHeight="1" thickTop="1" thickBot="1" x14ac:dyDescent="0.3">
      <c r="A50" s="23" t="s">
        <v>129</v>
      </c>
      <c r="B50" s="31" t="s">
        <v>130</v>
      </c>
      <c r="C50" s="63"/>
      <c r="D50" s="24">
        <v>600</v>
      </c>
      <c r="E50" s="24">
        <v>45</v>
      </c>
      <c r="F50" s="24">
        <v>54</v>
      </c>
      <c r="G50" s="64"/>
      <c r="H50" s="26">
        <f t="shared" si="4"/>
        <v>106.605</v>
      </c>
      <c r="I50" s="27">
        <v>118.45</v>
      </c>
      <c r="J50" s="28">
        <f t="shared" si="5"/>
        <v>11371.2</v>
      </c>
      <c r="K50" s="29">
        <f t="shared" si="6"/>
        <v>10234.08</v>
      </c>
      <c r="L50" s="24">
        <v>2</v>
      </c>
      <c r="M50" s="30"/>
      <c r="N50" s="31">
        <f t="shared" si="10"/>
        <v>0</v>
      </c>
      <c r="O50" s="32">
        <v>0.05</v>
      </c>
      <c r="P50" s="33">
        <v>11.6</v>
      </c>
      <c r="Q50" s="34">
        <f t="shared" si="11"/>
        <v>0</v>
      </c>
      <c r="R50" s="34">
        <f t="shared" si="12"/>
        <v>0</v>
      </c>
    </row>
    <row r="51" spans="1:18" ht="30" customHeight="1" thickTop="1" thickBot="1" x14ac:dyDescent="0.3">
      <c r="A51" s="23" t="s">
        <v>131</v>
      </c>
      <c r="B51" s="31" t="s">
        <v>132</v>
      </c>
      <c r="C51" s="63"/>
      <c r="D51" s="24">
        <v>750</v>
      </c>
      <c r="E51" s="24">
        <v>40</v>
      </c>
      <c r="F51" s="24">
        <v>50</v>
      </c>
      <c r="G51" s="64"/>
      <c r="H51" s="26">
        <f t="shared" si="4"/>
        <v>112.815</v>
      </c>
      <c r="I51" s="27">
        <v>125.35</v>
      </c>
      <c r="J51" s="28">
        <f t="shared" si="5"/>
        <v>12033.599999999999</v>
      </c>
      <c r="K51" s="29">
        <f t="shared" si="6"/>
        <v>10830.24</v>
      </c>
      <c r="L51" s="24">
        <v>2</v>
      </c>
      <c r="M51" s="30"/>
      <c r="N51" s="31">
        <f t="shared" si="10"/>
        <v>0</v>
      </c>
      <c r="O51" s="32">
        <v>5.1749999999999997E-2</v>
      </c>
      <c r="P51" s="33">
        <v>12.45</v>
      </c>
      <c r="Q51" s="34">
        <f t="shared" si="11"/>
        <v>0</v>
      </c>
      <c r="R51" s="34">
        <f t="shared" si="12"/>
        <v>0</v>
      </c>
    </row>
    <row r="52" spans="1:18" ht="30" customHeight="1" thickTop="1" thickBot="1" x14ac:dyDescent="0.3">
      <c r="A52" s="23" t="s">
        <v>133</v>
      </c>
      <c r="B52" s="31" t="s">
        <v>134</v>
      </c>
      <c r="C52" s="63"/>
      <c r="D52" s="24">
        <v>1100</v>
      </c>
      <c r="E52" s="24">
        <v>55</v>
      </c>
      <c r="F52" s="24">
        <v>80</v>
      </c>
      <c r="G52" s="64"/>
      <c r="H52" s="26">
        <f t="shared" si="4"/>
        <v>186.255</v>
      </c>
      <c r="I52" s="27">
        <v>206.95</v>
      </c>
      <c r="J52" s="28">
        <f t="shared" si="5"/>
        <v>19867.199999999997</v>
      </c>
      <c r="K52" s="29">
        <f t="shared" si="6"/>
        <v>17880.48</v>
      </c>
      <c r="L52" s="24">
        <v>1</v>
      </c>
      <c r="M52" s="30"/>
      <c r="N52" s="31">
        <f t="shared" si="10"/>
        <v>0</v>
      </c>
      <c r="O52" s="32">
        <v>3.8199999999999998E-2</v>
      </c>
      <c r="P52" s="33">
        <v>26.748000000000001</v>
      </c>
      <c r="Q52" s="34">
        <f t="shared" si="11"/>
        <v>0</v>
      </c>
      <c r="R52" s="34">
        <f t="shared" si="12"/>
        <v>0</v>
      </c>
    </row>
    <row r="53" spans="1:18" ht="30" customHeight="1" thickTop="1" thickBot="1" x14ac:dyDescent="0.3">
      <c r="A53" s="23" t="s">
        <v>135</v>
      </c>
      <c r="B53" s="31" t="s">
        <v>136</v>
      </c>
      <c r="C53" s="63"/>
      <c r="D53" s="24">
        <v>1500</v>
      </c>
      <c r="E53" s="24">
        <v>50.5</v>
      </c>
      <c r="F53" s="24">
        <v>130</v>
      </c>
      <c r="G53" s="64"/>
      <c r="H53" s="26">
        <f t="shared" si="4"/>
        <v>214.92000000000002</v>
      </c>
      <c r="I53" s="27">
        <v>238.8</v>
      </c>
      <c r="J53" s="28">
        <f t="shared" si="5"/>
        <v>22924.800000000003</v>
      </c>
      <c r="K53" s="29">
        <f t="shared" si="6"/>
        <v>20632.32</v>
      </c>
      <c r="L53" s="24">
        <v>1</v>
      </c>
      <c r="M53" s="30"/>
      <c r="N53" s="31">
        <f t="shared" si="10"/>
        <v>0</v>
      </c>
      <c r="O53" s="32">
        <v>3.8199999999999998E-2</v>
      </c>
      <c r="P53" s="33">
        <v>28</v>
      </c>
      <c r="Q53" s="34">
        <f t="shared" si="11"/>
        <v>0</v>
      </c>
      <c r="R53" s="34">
        <f t="shared" si="12"/>
        <v>0</v>
      </c>
    </row>
    <row r="54" spans="1:18" ht="132" customHeight="1" thickTop="1" thickBot="1" x14ac:dyDescent="0.3">
      <c r="A54" s="23" t="s">
        <v>137</v>
      </c>
      <c r="B54" s="31" t="s">
        <v>138</v>
      </c>
      <c r="C54" s="63"/>
      <c r="D54" s="24">
        <v>1100</v>
      </c>
      <c r="E54" s="24">
        <v>58</v>
      </c>
      <c r="F54" s="24">
        <v>50</v>
      </c>
      <c r="G54" s="23" t="s">
        <v>128</v>
      </c>
      <c r="H54" s="26">
        <f t="shared" si="4"/>
        <v>130.26600000000002</v>
      </c>
      <c r="I54" s="27">
        <v>144.74</v>
      </c>
      <c r="J54" s="28">
        <f t="shared" si="5"/>
        <v>13895.04</v>
      </c>
      <c r="K54" s="29">
        <f t="shared" si="6"/>
        <v>12505.536000000002</v>
      </c>
      <c r="L54" s="24">
        <v>2</v>
      </c>
      <c r="M54" s="30"/>
      <c r="N54" s="31">
        <f t="shared" si="10"/>
        <v>0</v>
      </c>
      <c r="O54" s="46"/>
      <c r="P54" s="47"/>
      <c r="Q54" s="48"/>
      <c r="R54" s="48"/>
    </row>
    <row r="55" spans="1:18" ht="39.950000000000003" customHeight="1" thickTop="1" thickBot="1" x14ac:dyDescent="0.3">
      <c r="A55" s="23" t="s">
        <v>139</v>
      </c>
      <c r="B55" s="31" t="s">
        <v>140</v>
      </c>
      <c r="C55" s="63"/>
      <c r="D55" s="24">
        <v>370</v>
      </c>
      <c r="E55" s="24">
        <v>20</v>
      </c>
      <c r="F55" s="24">
        <v>72</v>
      </c>
      <c r="G55" s="64" t="s">
        <v>141</v>
      </c>
      <c r="H55" s="26">
        <f t="shared" si="4"/>
        <v>78.795000000000002</v>
      </c>
      <c r="I55" s="27">
        <v>87.55</v>
      </c>
      <c r="J55" s="28">
        <f t="shared" si="5"/>
        <v>8404.7999999999993</v>
      </c>
      <c r="K55" s="29">
        <f t="shared" si="6"/>
        <v>7564.32</v>
      </c>
      <c r="L55" s="24">
        <v>4</v>
      </c>
      <c r="M55" s="30"/>
      <c r="N55" s="31">
        <f t="shared" si="10"/>
        <v>0</v>
      </c>
      <c r="O55" s="46"/>
      <c r="P55" s="47"/>
      <c r="Q55" s="48"/>
      <c r="R55" s="48"/>
    </row>
    <row r="56" spans="1:18" ht="39.950000000000003" customHeight="1" thickTop="1" thickBot="1" x14ac:dyDescent="0.3">
      <c r="A56" s="23" t="s">
        <v>142</v>
      </c>
      <c r="B56" s="31" t="s">
        <v>143</v>
      </c>
      <c r="C56" s="63"/>
      <c r="D56" s="24">
        <v>750</v>
      </c>
      <c r="E56" s="24">
        <v>30</v>
      </c>
      <c r="F56" s="24">
        <v>100</v>
      </c>
      <c r="G56" s="64"/>
      <c r="H56" s="26">
        <f t="shared" si="4"/>
        <v>117.657</v>
      </c>
      <c r="I56" s="27">
        <v>130.72999999999999</v>
      </c>
      <c r="J56" s="28">
        <f t="shared" si="5"/>
        <v>12550.079999999998</v>
      </c>
      <c r="K56" s="29">
        <f t="shared" si="6"/>
        <v>11295.072</v>
      </c>
      <c r="L56" s="24">
        <v>2</v>
      </c>
      <c r="M56" s="30"/>
      <c r="N56" s="31">
        <f t="shared" si="10"/>
        <v>0</v>
      </c>
      <c r="O56" s="46"/>
      <c r="P56" s="47"/>
      <c r="Q56" s="48"/>
      <c r="R56" s="48"/>
    </row>
    <row r="57" spans="1:18" ht="41.1" customHeight="1" thickTop="1" thickBot="1" x14ac:dyDescent="0.3">
      <c r="A57" s="23" t="s">
        <v>144</v>
      </c>
      <c r="B57" s="31" t="s">
        <v>145</v>
      </c>
      <c r="C57" s="63"/>
      <c r="D57" s="24">
        <v>1100</v>
      </c>
      <c r="E57" s="24">
        <v>38</v>
      </c>
      <c r="F57" s="24">
        <v>100</v>
      </c>
      <c r="G57" s="64"/>
      <c r="H57" s="26">
        <f t="shared" si="4"/>
        <v>174.40200000000002</v>
      </c>
      <c r="I57" s="27">
        <v>193.78</v>
      </c>
      <c r="J57" s="28">
        <f t="shared" si="5"/>
        <v>18602.88</v>
      </c>
      <c r="K57" s="29">
        <f t="shared" si="6"/>
        <v>16742.592000000001</v>
      </c>
      <c r="L57" s="24">
        <v>1</v>
      </c>
      <c r="M57" s="30"/>
      <c r="N57" s="31">
        <f t="shared" si="10"/>
        <v>0</v>
      </c>
      <c r="O57" s="46"/>
      <c r="P57" s="47"/>
      <c r="Q57" s="48"/>
      <c r="R57" s="48"/>
    </row>
    <row r="58" spans="1:18" ht="18.75" thickTop="1" x14ac:dyDescent="0.4">
      <c r="A58" s="49" t="s">
        <v>146</v>
      </c>
      <c r="I58" s="3"/>
      <c r="M58" s="53" t="s">
        <v>147</v>
      </c>
      <c r="N58" s="54">
        <f>SUM(N9:N53)</f>
        <v>0</v>
      </c>
      <c r="P58" s="55"/>
      <c r="Q58" s="56">
        <f>SUM(Q9:Q53)</f>
        <v>0</v>
      </c>
      <c r="R58" s="56">
        <f>SUM(R9:R53)</f>
        <v>0</v>
      </c>
    </row>
  </sheetData>
  <mergeCells count="26">
    <mergeCell ref="C55:C57"/>
    <mergeCell ref="G55:G57"/>
    <mergeCell ref="C41:C46"/>
    <mergeCell ref="G41:G45"/>
    <mergeCell ref="C47:C48"/>
    <mergeCell ref="G47:G48"/>
    <mergeCell ref="C49:C54"/>
    <mergeCell ref="G49:G53"/>
    <mergeCell ref="C39:C40"/>
    <mergeCell ref="G39:G40"/>
    <mergeCell ref="C16:C17"/>
    <mergeCell ref="G16:G17"/>
    <mergeCell ref="C19:C20"/>
    <mergeCell ref="C21:C23"/>
    <mergeCell ref="G21:G23"/>
    <mergeCell ref="C24:C27"/>
    <mergeCell ref="G24:G27"/>
    <mergeCell ref="C28:C31"/>
    <mergeCell ref="G28:G31"/>
    <mergeCell ref="G34:G35"/>
    <mergeCell ref="A5:K7"/>
    <mergeCell ref="L5:L7"/>
    <mergeCell ref="O5:R7"/>
    <mergeCell ref="C9:C13"/>
    <mergeCell ref="G9:G11"/>
    <mergeCell ref="G12:G13"/>
  </mergeCells>
  <hyperlinks>
    <hyperlink ref="L5:L7" location="Главная!A1" display="НА ГЛАВНУЮ" xr:uid="{559FEE80-803E-474C-B8BB-B4735A3ACE55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2024-09-10T02:17:00Z</dcterms:created>
  <dcterms:modified xsi:type="dcterms:W3CDTF">2024-09-10T02:25:48Z</dcterms:modified>
</cp:coreProperties>
</file>