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8_{6777EE78-F02B-42A7-BBA6-6AEAE7F7EDF6}" xr6:coauthVersionLast="45" xr6:coauthVersionMax="45" xr10:uidLastSave="{00000000-0000-0000-0000-000000000000}"/>
  <bookViews>
    <workbookView xWindow="-120" yWindow="-120" windowWidth="29040" windowHeight="15840" xr2:uid="{4EB27039-123A-405D-890F-26720520A594}"/>
  </bookViews>
  <sheets>
    <sheet name="Лист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33" i="1" l="1"/>
  <c r="Q33" i="1"/>
  <c r="H31" i="1"/>
  <c r="H28" i="1"/>
  <c r="R25" i="1"/>
  <c r="Q25" i="1"/>
  <c r="R24" i="1"/>
  <c r="Q24" i="1"/>
  <c r="R23" i="1"/>
  <c r="Q23" i="1"/>
  <c r="H22" i="1"/>
  <c r="R21" i="1"/>
  <c r="Q21" i="1"/>
  <c r="R20" i="1"/>
  <c r="Q20" i="1"/>
  <c r="H20" i="1"/>
  <c r="R19" i="1"/>
  <c r="Q19" i="1"/>
  <c r="R17" i="1"/>
  <c r="Q17" i="1"/>
  <c r="R16" i="1"/>
  <c r="Q16" i="1"/>
  <c r="H13" i="1"/>
  <c r="R11" i="1"/>
  <c r="Q11" i="1"/>
  <c r="H11" i="1"/>
  <c r="R10" i="1"/>
  <c r="Q10" i="1"/>
  <c r="H9" i="1"/>
  <c r="R8" i="1"/>
  <c r="Q8" i="1"/>
  <c r="R7" i="1"/>
  <c r="Q7" i="1"/>
  <c r="N5" i="1"/>
  <c r="N4" i="1"/>
  <c r="J44" i="1" l="1"/>
  <c r="J40" i="1"/>
  <c r="J21" i="1"/>
  <c r="K21" i="1" s="1"/>
  <c r="N21" i="1" s="1"/>
  <c r="J19" i="1"/>
  <c r="K19" i="1" s="1"/>
  <c r="N19" i="1" s="1"/>
  <c r="J18" i="1"/>
  <c r="K18" i="1" s="1"/>
  <c r="N18" i="1" s="1"/>
  <c r="J16" i="1"/>
  <c r="K16" i="1" s="1"/>
  <c r="N16" i="1" s="1"/>
  <c r="J15" i="1"/>
  <c r="K15" i="1" s="1"/>
  <c r="N15" i="1" s="1"/>
  <c r="J14" i="1"/>
  <c r="K14" i="1" s="1"/>
  <c r="N14" i="1" s="1"/>
  <c r="J13" i="1"/>
  <c r="K13" i="1" s="1"/>
  <c r="N13" i="1" s="1"/>
  <c r="J12" i="1"/>
  <c r="K12" i="1" s="1"/>
  <c r="N12" i="1" s="1"/>
  <c r="J10" i="1"/>
  <c r="K10" i="1" s="1"/>
  <c r="N10" i="1" s="1"/>
  <c r="J9" i="1"/>
  <c r="K9" i="1" s="1"/>
  <c r="N9" i="1" s="1"/>
  <c r="J7" i="1"/>
  <c r="K7" i="1" s="1"/>
  <c r="N7" i="1" s="1"/>
  <c r="J58" i="1"/>
  <c r="K58" i="1" s="1"/>
  <c r="N58" i="1" s="1"/>
  <c r="J57" i="1"/>
  <c r="K57" i="1" s="1"/>
  <c r="N57" i="1" s="1"/>
  <c r="J56" i="1"/>
  <c r="K56" i="1" s="1"/>
  <c r="N56" i="1" s="1"/>
  <c r="J55" i="1"/>
  <c r="K55" i="1" s="1"/>
  <c r="N55" i="1" s="1"/>
  <c r="J54" i="1"/>
  <c r="K54" i="1" s="1"/>
  <c r="N54" i="1" s="1"/>
  <c r="J53" i="1"/>
  <c r="K53" i="1" s="1"/>
  <c r="N53" i="1" s="1"/>
  <c r="J52" i="1"/>
  <c r="K52" i="1" s="1"/>
  <c r="N52" i="1" s="1"/>
  <c r="J51" i="1"/>
  <c r="K51" i="1" s="1"/>
  <c r="N51" i="1" s="1"/>
  <c r="J50" i="1"/>
  <c r="J49" i="1"/>
  <c r="J48" i="1"/>
  <c r="J47" i="1"/>
  <c r="J46" i="1"/>
  <c r="J45" i="1"/>
  <c r="J41" i="1"/>
  <c r="J33" i="1"/>
  <c r="K33" i="1" s="1"/>
  <c r="N33" i="1" s="1"/>
  <c r="J31" i="1"/>
  <c r="K31" i="1" s="1"/>
  <c r="N31" i="1" s="1"/>
  <c r="J30" i="1"/>
  <c r="K30" i="1" s="1"/>
  <c r="N30" i="1" s="1"/>
  <c r="J28" i="1"/>
  <c r="K28" i="1" s="1"/>
  <c r="N28" i="1" s="1"/>
  <c r="J27" i="1"/>
  <c r="K27" i="1" s="1"/>
  <c r="N27" i="1" s="1"/>
  <c r="J24" i="1"/>
  <c r="K24" i="1" s="1"/>
  <c r="N24" i="1" s="1"/>
  <c r="J8" i="1"/>
  <c r="K8" i="1" s="1"/>
  <c r="N8" i="1" s="1"/>
  <c r="J35" i="1"/>
  <c r="K35" i="1" s="1"/>
  <c r="N35" i="1" s="1"/>
  <c r="J38" i="1"/>
  <c r="K38" i="1" s="1"/>
  <c r="N38" i="1" s="1"/>
  <c r="J43" i="1"/>
  <c r="H43" i="1"/>
  <c r="K43" i="1" s="1"/>
  <c r="H39" i="1"/>
  <c r="K39" i="1" s="1"/>
  <c r="H38" i="1"/>
  <c r="H37" i="1"/>
  <c r="H35" i="1"/>
  <c r="H34" i="1"/>
  <c r="H25" i="1"/>
  <c r="H23" i="1"/>
  <c r="H44" i="1"/>
  <c r="K44" i="1" s="1"/>
  <c r="H40" i="1"/>
  <c r="K40" i="1" s="1"/>
  <c r="H21" i="1"/>
  <c r="H19" i="1"/>
  <c r="H18" i="1"/>
  <c r="Q59" i="1"/>
  <c r="N3" i="1" s="1"/>
  <c r="J11" i="1"/>
  <c r="K11" i="1" s="1"/>
  <c r="N11" i="1" s="1"/>
  <c r="H12" i="1"/>
  <c r="H16" i="1"/>
  <c r="J20" i="1"/>
  <c r="K20" i="1" s="1"/>
  <c r="N20" i="1" s="1"/>
  <c r="J22" i="1"/>
  <c r="K22" i="1" s="1"/>
  <c r="H41" i="1"/>
  <c r="K41" i="1" s="1"/>
  <c r="H46" i="1"/>
  <c r="K46" i="1" s="1"/>
  <c r="N46" i="1" s="1"/>
  <c r="H48" i="1"/>
  <c r="K48" i="1" s="1"/>
  <c r="N48" i="1" s="1"/>
  <c r="H50" i="1"/>
  <c r="K50" i="1" s="1"/>
  <c r="N50" i="1" s="1"/>
  <c r="H52" i="1"/>
  <c r="H54" i="1"/>
  <c r="H56" i="1"/>
  <c r="H58" i="1"/>
  <c r="H7" i="1"/>
  <c r="R59" i="1"/>
  <c r="N2" i="1" s="1"/>
  <c r="H15" i="1"/>
  <c r="H17" i="1"/>
  <c r="J23" i="1"/>
  <c r="K23" i="1" s="1"/>
  <c r="N23" i="1" s="1"/>
  <c r="H24" i="1"/>
  <c r="J25" i="1"/>
  <c r="K25" i="1" s="1"/>
  <c r="N25" i="1" s="1"/>
  <c r="H27" i="1"/>
  <c r="H30" i="1"/>
  <c r="H33" i="1"/>
  <c r="J34" i="1"/>
  <c r="K34" i="1" s="1"/>
  <c r="N34" i="1" s="1"/>
  <c r="J37" i="1"/>
  <c r="K37" i="1" s="1"/>
  <c r="N37" i="1" s="1"/>
  <c r="J39" i="1"/>
  <c r="H42" i="1"/>
  <c r="K42" i="1" s="1"/>
  <c r="H8" i="1"/>
  <c r="H10" i="1"/>
  <c r="H14" i="1"/>
  <c r="J17" i="1"/>
  <c r="K17" i="1" s="1"/>
  <c r="N17" i="1" s="1"/>
  <c r="J42" i="1"/>
  <c r="H45" i="1"/>
  <c r="K45" i="1" s="1"/>
  <c r="N45" i="1" s="1"/>
  <c r="H47" i="1"/>
  <c r="K47" i="1" s="1"/>
  <c r="N47" i="1" s="1"/>
  <c r="H49" i="1"/>
  <c r="K49" i="1" s="1"/>
  <c r="N49" i="1" s="1"/>
  <c r="H51" i="1"/>
  <c r="H53" i="1"/>
  <c r="H55" i="1"/>
  <c r="H57" i="1"/>
  <c r="N59" i="1" l="1"/>
  <c r="N1" i="1" s="1"/>
</calcChain>
</file>

<file path=xl/sharedStrings.xml><?xml version="1.0" encoding="utf-8"?>
<sst xmlns="http://schemas.openxmlformats.org/spreadsheetml/2006/main" count="223" uniqueCount="170">
  <si>
    <t>Прайс-лист
Циркуляционные насосы и насосы повышения давления</t>
  </si>
  <si>
    <t>НА ГЛАВНУЮ</t>
  </si>
  <si>
    <t>Сумма заказа, руб.</t>
  </si>
  <si>
    <t>Вес итого, кг</t>
  </si>
  <si>
    <t>Объем итого, м3</t>
  </si>
  <si>
    <t>1 у.е. =</t>
  </si>
  <si>
    <t>Оптовая скидка</t>
  </si>
  <si>
    <t>Наименование</t>
  </si>
  <si>
    <t>Артикул</t>
  </si>
  <si>
    <t>Фото</t>
  </si>
  <si>
    <t>Мощность, Вт</t>
  </si>
  <si>
    <t>Напор макс, м</t>
  </si>
  <si>
    <t>Производительность макс, л/мин</t>
  </si>
  <si>
    <t>Описание</t>
  </si>
  <si>
    <t>Цена ОПТ, у. е.</t>
  </si>
  <si>
    <t>Цена розница, у.е.</t>
  </si>
  <si>
    <t>Цена розница, руб.</t>
  </si>
  <si>
    <t>Цена ОПТ (ВАША ЦЕНА), руб.</t>
  </si>
  <si>
    <t>Кратность тр. уп., шт.</t>
  </si>
  <si>
    <t>Заказ кол-во, шт.*</t>
  </si>
  <si>
    <t>Сумма, руб., в т.ч. НДС</t>
  </si>
  <si>
    <t>Объем тр.уп., м3</t>
  </si>
  <si>
    <t>Вес 1 шт., кг</t>
  </si>
  <si>
    <t>Объем, м3</t>
  </si>
  <si>
    <t>Вес, кг</t>
  </si>
  <si>
    <t>Циркуляционный насос TRS25/4</t>
  </si>
  <si>
    <t>TRS25/4</t>
  </si>
  <si>
    <t>88/60/40</t>
  </si>
  <si>
    <t>4/3/2</t>
  </si>
  <si>
    <t>50/35/23</t>
  </si>
  <si>
    <t>Обмотка двигателя из сплава.Корпус насоса алюминий/чугун. Рабочее колесо технолимер. Уменьшена производительность в сравнение с серией GRS. Гайки и провод в комплекте.Макс давление 10 бар. Макс t 110 C. Гликоль 50%.Монтажная длина 180 мм. Гарантия 1 год.</t>
  </si>
  <si>
    <t>Циркуляционный насос TRS25/6</t>
  </si>
  <si>
    <t>TRS25/6</t>
  </si>
  <si>
    <t>93/68/40</t>
  </si>
  <si>
    <t>6/5/4</t>
  </si>
  <si>
    <t>55/40/30</t>
  </si>
  <si>
    <t>Циркуляционный насос TRS25/8</t>
  </si>
  <si>
    <t>TRS25/8</t>
  </si>
  <si>
    <t>137/115/75</t>
  </si>
  <si>
    <t>8/6/4</t>
  </si>
  <si>
    <t>70/48/30</t>
  </si>
  <si>
    <t>Циркуляционный насос TRS32/4</t>
  </si>
  <si>
    <t>TRS32/4</t>
  </si>
  <si>
    <t>Циркуляционный насос TRS32/6</t>
  </si>
  <si>
    <t>TRS32/6</t>
  </si>
  <si>
    <t>Циркуляционный насос TRS32/8</t>
  </si>
  <si>
    <t>TRS32/8</t>
  </si>
  <si>
    <t>Циркуляционный насос TRS25/4-130</t>
  </si>
  <si>
    <t>TRS25/4-130</t>
  </si>
  <si>
    <t>Обмотка двигателя из сплава.Корпус насоса алюминий/чугун. Рабочее колесо технолимер. Уменьшена производительность в сравнение с серией GRS. Гайки и провод в комплекте.Макс давление 10 бар. Макс t 110 C. Гликоль 50%.Монтажная длина 130мм. Гарантия 1 год.</t>
  </si>
  <si>
    <t>Циркуляционный насос TRS25/6-130</t>
  </si>
  <si>
    <t>TRS25/6-130</t>
  </si>
  <si>
    <t>Циркуляционный насос GRS15</t>
  </si>
  <si>
    <t>GRS15</t>
  </si>
  <si>
    <t>Обмотка двигателя медь. Корпус насоса алюминий/чугун. Защитное катафорезное покрытие рабочей камеры. Рабочее колесо полипропилен  DuPont. Вращение раб колеса по часовой. Макс давление 10 бар. Макс t 110 C. Гликоль 50%.Монтажная длина 130 мм. С ГАЙКАМИ И КАБЕЛЕМ. Гарантия 3 года.</t>
  </si>
  <si>
    <t>Циркуляционный насос GRS25/4-130</t>
  </si>
  <si>
    <t>GRS25/4-130</t>
  </si>
  <si>
    <t>Обмотка двигателя медь. Корпус насоса алюминий/чугун. Защитное катафорезное покрытие рабочей камеры. Рабочее колесо технолимер.Запатентованная форма корпуса. Улучшенная клеммная коробка. Гайки и провод в комплекте.Макс давление 10 бар. Макс t 110 C. Гликоль 50%. Монтажная длина 130 мм. Гарантия 3 года.</t>
  </si>
  <si>
    <t>Циркуляционный насос GRS25/6-130</t>
  </si>
  <si>
    <t>GRS25/6-130</t>
  </si>
  <si>
    <t>Циркуляционный насос GRS20/6-130 (3/4”)</t>
  </si>
  <si>
    <t>GRS20/6-130</t>
  </si>
  <si>
    <t>Циркуляционный насос GRS25/4</t>
  </si>
  <si>
    <t>GRS25/4</t>
  </si>
  <si>
    <t>Обмотка двигателя медь. Корпус насоса алюминий/чугун.Защитное катафорезное покрытие рабочей камеры. Рабочее колесо технолимер.Запатентованная форма корпуса. Улучшенная клеммная коробка. Гарантия 3 года.Гайки и провод в комплекте.Макс давление 10 бар. Макс t 110 C. Гликоль 50%. Монтажная длина 180 мм. Гарантия 3 года.</t>
  </si>
  <si>
    <t>Циркуляционный насос GRS25/6</t>
  </si>
  <si>
    <t>GRS25/6</t>
  </si>
  <si>
    <t>Циркуляционный насос GRS25/8</t>
  </si>
  <si>
    <t>GRS25/8</t>
  </si>
  <si>
    <t>100/70/40</t>
  </si>
  <si>
    <t>8/5/4</t>
  </si>
  <si>
    <t>40/25/20</t>
  </si>
  <si>
    <t>Циркуляционный насос GRS25/8N</t>
  </si>
  <si>
    <t>GRS25/8N</t>
  </si>
  <si>
    <t>225/190/125</t>
  </si>
  <si>
    <t>8/7/4</t>
  </si>
  <si>
    <t>170/90/30</t>
  </si>
  <si>
    <t>Циркуляционный насос GRS32/4</t>
  </si>
  <si>
    <t>GRS32/4</t>
  </si>
  <si>
    <t>Циркуляционный насос GRS32/6</t>
  </si>
  <si>
    <t>GRS32/6</t>
  </si>
  <si>
    <t>Циркуляционный насос GRS32/8</t>
  </si>
  <si>
    <t>GRS32/8</t>
  </si>
  <si>
    <t>Насосы на рециркуляцию</t>
  </si>
  <si>
    <t>Циркуляцинный насос с корпусом из нержавеющей стали на рециркуляцию ГВС GRS-SS25/6</t>
  </si>
  <si>
    <t>GRS-SS25/6</t>
  </si>
  <si>
    <t>Насос из нержавеющей стали для рециркуляции ГВС.Обмотка двигателя медь.  Гарантия 3 года.Гайки и провод в комплекте.Макс давление 10 бар. Макс t 110 C. Монтажная длина 180 мм/130мм. Гарантия 3 года.</t>
  </si>
  <si>
    <t>в пути</t>
  </si>
  <si>
    <t>Циркуляцинный насос с корпусом из нержавеющей стали на рециркуляцию ГВС GRS-SS20/6 (3/4")</t>
  </si>
  <si>
    <t>GRS-SS20/6</t>
  </si>
  <si>
    <t>Нососы для котлов</t>
  </si>
  <si>
    <t>Циркуляционный насос для котла(Двигатель)UPS15-6PA/A</t>
  </si>
  <si>
    <t>UPS15-6PA/A</t>
  </si>
  <si>
    <t xml:space="preserve">95/60/40 </t>
  </si>
  <si>
    <t>6/5/3</t>
  </si>
  <si>
    <t xml:space="preserve">36/26/16 </t>
  </si>
  <si>
    <t>Двигатель циркуляционного насоса с крыльчаткой для установки в котлы. Обмотка двигателя медь.  Рабочее колесо технолимер. Гарантия 3 года. Направление вращения рабочего колеса - против часовой стрелки.Аналог Грюндфус</t>
  </si>
  <si>
    <t>Циркуляционный насос для котла(Двигатель)WL15/5</t>
  </si>
  <si>
    <t>WL15/5</t>
  </si>
  <si>
    <t>86/64/42</t>
  </si>
  <si>
    <t xml:space="preserve"> 6.5/5/4</t>
  </si>
  <si>
    <t>38/24/16</t>
  </si>
  <si>
    <t>Двигатель циркуляционного насоса с крыльчаткой для установки в котлы. Обмотка двигателя медь.  Рабочее колесо технолимер. Гарантия 3 года. Направление вращения рабочего колеса - по часовой стрелке.Аналог Вило</t>
  </si>
  <si>
    <t>Насосы повышения давления</t>
  </si>
  <si>
    <t>Насос повышения давления GRS12/9-Z</t>
  </si>
  <si>
    <t>GRS12/9-Z</t>
  </si>
  <si>
    <t>Автоматический режим работы.Корпус чугун/алюминий. Обмотка двигателя медь. Гарантия 2 года.</t>
  </si>
  <si>
    <t>Насос повышения давления PUMPMAN MR50</t>
  </si>
  <si>
    <t>MR50</t>
  </si>
  <si>
    <t xml:space="preserve">Компактный насос для повышения воды. Мокрый ротор и самосмазывающиеся подшипники. Обмотка 100% медь, корпус пластик и вал из керамики. Насос герметичен. Гарантия 1 год. </t>
  </si>
  <si>
    <t>Насос повышения давления PUMPMAN MR80</t>
  </si>
  <si>
    <t>MR80</t>
  </si>
  <si>
    <t>Энергоэффективные насосы с частотным управлением</t>
  </si>
  <si>
    <t>Циркуляционный насос PUMPMAN NEWSTAR25/4</t>
  </si>
  <si>
    <t>NEWSTAR25/4</t>
  </si>
  <si>
    <t>3-18</t>
  </si>
  <si>
    <t>4</t>
  </si>
  <si>
    <t>Индикатор мощности.Режимы: автоматическая регулировки частоты вращения,пропорционального и постоянного давления, фиксированный и ночной режим.Гайки и провод в комплекте.Минимальная мощность 5 Вт.Обмотка медь.Защитное катафорезное покрытие рабочей камеры.Макс давление 10 бар. Макс t 110 C. Гликоль 50%. Монтажная длина 180 мм. Гарантия 3 года.</t>
  </si>
  <si>
    <t>Циркуляционный насос PUMPMAN NEWSTAR25/6</t>
  </si>
  <si>
    <t>NEWSTAR25/6</t>
  </si>
  <si>
    <t>3-35</t>
  </si>
  <si>
    <t>6</t>
  </si>
  <si>
    <t>Циркуляционный насос с частотным регулированием скорости вращения STAR25/4A</t>
  </si>
  <si>
    <t>STAR25/4A</t>
  </si>
  <si>
    <t>5-22</t>
  </si>
  <si>
    <t>Индикатор мощности.Режимы: автоматическая регулировки частоты вращения,пропорционального и постоянного давления, фиксированный и ночной режим.Гайки и провод в комплекте.Минимальная мощность 5 Вт.Обмотка медь.Защитное катафорезное покрытие рабочей камеры.Макс давление 10 бар. Макс t 110 C. Гликоль 50%. Монтажная длина 180 мм. (стандартная). Гарантия 3 года.</t>
  </si>
  <si>
    <t>Циркуляционный насос с частотным регулированием скорости вращения STAR32/4A</t>
  </si>
  <si>
    <t>STAR32/4A</t>
  </si>
  <si>
    <t>Циркуляционный насос с частотным регулированием скорости вращения STAR25/6A</t>
  </si>
  <si>
    <t>STAR25/6A</t>
  </si>
  <si>
    <t>5-45</t>
  </si>
  <si>
    <t>Циркуляционный насос с частотным регулированием скорости вращения STAR32/6A</t>
  </si>
  <si>
    <t>STAR32/6A</t>
  </si>
  <si>
    <t>Циркуляционный насос с частотным регулированием скорости вращения STAR25/4A-130</t>
  </si>
  <si>
    <t>STAR25/4A-130</t>
  </si>
  <si>
    <t>Индикатор мощности.Режимы: автоматическая регулировки частоты вращения,пропорционального и постоянного давления, фиксированный и ночной режим.Гайки и провод в комплекте.Минимальная мощность 5 Вт.Обмотка медь.Защитное катафорезное покрытие рабочей камеры.Макс давление 10 бар. Макс t 110 C. Гликоль 50%. Монтажная длина 130 мм. Гарантия 3 года.</t>
  </si>
  <si>
    <t>Циркуляционный насос с частотным регулированием скорости вращения STAR25/6A-130</t>
  </si>
  <si>
    <t>STAR25/6A-130</t>
  </si>
  <si>
    <t>Циркуляционный энергоэффективный насос с частотным управлением GRB25/8</t>
  </si>
  <si>
    <t>GRB25/8</t>
  </si>
  <si>
    <t xml:space="preserve">Циркуляционный высокопроизводительный центробежный насос серии GRB с высокой энергоэффективностью без расходомера, с блоком частотного регулирования, позволяющим автоматически согласовывать мощность насоса с фактическим перепадом давления. Двигатель синхронный с постоянными магнитами. Гайки и провод в комплекте. Обмотка медь. Низкий уровень шума. Корпус герметизирован прокладкой без механического уплотнения. Диспетчеризация по ШИМ сигналу и WiFi. Управление по температурному датчику. Гарантия 3 года.Возможность </t>
  </si>
  <si>
    <t>Циркуляционный энергоэффективный насос с частотным управлением GRB32/8</t>
  </si>
  <si>
    <t>GRB32/8</t>
  </si>
  <si>
    <t>Циркуляционный энергоэффективный насос с частотным управлением GRB25/10</t>
  </si>
  <si>
    <t>GRB25/10</t>
  </si>
  <si>
    <t>Циркуляционный энергоэффективный насос с частотным управлением GRB32/10</t>
  </si>
  <si>
    <t>GRB32/10</t>
  </si>
  <si>
    <t>Циркуляционный энергоэффективный насос с частотным управлением GRB25/12</t>
  </si>
  <si>
    <t>GRB25/12</t>
  </si>
  <si>
    <t>Циркуляционный энергоэффективный насос с частотным управлением GRB32/12</t>
  </si>
  <si>
    <t>GRB32/12</t>
  </si>
  <si>
    <t>Циркуляционный энергоэффективный насос с частотным управлением GRA25/4</t>
  </si>
  <si>
    <t>GRA25/4</t>
  </si>
  <si>
    <t>Циркуляционный герметичный центробежный насос серии GRA с высокой энергоэффективностью без расходомера, с блоком частотного регулирования, позволяющим автоматически согласовывать мощность насоса с фактическим перепадом давления. Двигатель синхронный с постоянными магнитами. Гайки и провод в комплекте. Обмотка медь. Низкий уровень шума. Корпус герметизирован прокладкой без механического уплотнения. Гарантия 3 года.</t>
  </si>
  <si>
    <t xml:space="preserve"> Циркуляционный энергоэффективный насос с частотным управлением GRA25/6</t>
  </si>
  <si>
    <t>GRA25/6</t>
  </si>
  <si>
    <t>Циркуляционный энергоэффективный насос с частотным управлением GRA25/6-130</t>
  </si>
  <si>
    <t>GRA25/6-130</t>
  </si>
  <si>
    <t>Циркуляционный энергоэффективный насос с частотным управлением GRA25/8</t>
  </si>
  <si>
    <t>GRA25/8</t>
  </si>
  <si>
    <t>Циркуляционный энергоэффективный насос с частотным управлением GRA32/6</t>
  </si>
  <si>
    <t>GRA32/6</t>
  </si>
  <si>
    <t>Циркуляционный энергоэффективный насос с частотным управлением GRA32/8</t>
  </si>
  <si>
    <t>GRA32/8</t>
  </si>
  <si>
    <t>Циркуляционный энергоэффективный насос с частотным управлением GRA25/10</t>
  </si>
  <si>
    <t>GRA25/10</t>
  </si>
  <si>
    <t>Циркуляционный энергоэффективный насос с частотным управлением GRA32/10</t>
  </si>
  <si>
    <t>GRA32/10</t>
  </si>
  <si>
    <t>*Кол-во к заказу принимается кратно транспортной упаковке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</si>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</sst>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$-409]#\ ##0.00;\-[$$-409]#\ ##0.00"/>
    <numFmt numFmtId="165" formatCode="_-* #\ ##0\ [$₽-419]_-;\-* #\ ##0\ [$₽-419]_-;_-* &quot;-&quot;??\ [$₽-419]_-;_-@_-"/>
    <numFmt numFmtId="166" formatCode="0.000"/>
    <numFmt numFmtId="167" formatCode="0.0"/>
    <numFmt numFmtId="168" formatCode="dd\.mm\.yyyy"/>
  </numFmts>
  <fonts count="1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4"/>
      <name val="Calibri"/>
      <charset val="204"/>
      <scheme val="minor"/>
    </font>
    <font>
      <b/>
      <sz val="12"/>
      <name val="Calibri"/>
      <charset val="204"/>
      <scheme val="minor"/>
    </font>
    <font>
      <u/>
      <sz val="11"/>
      <color rgb="FF800080"/>
      <name val="Calibri"/>
      <charset val="204"/>
      <scheme val="minor"/>
    </font>
    <font>
      <b/>
      <sz val="11"/>
      <color theme="0"/>
      <name val="Calibri"/>
      <charset val="204"/>
      <scheme val="minor"/>
    </font>
    <font>
      <sz val="11"/>
      <name val="Calibri"/>
      <charset val="204"/>
      <scheme val="minor"/>
    </font>
    <font>
      <b/>
      <sz val="11"/>
      <name val="Calibri"/>
      <charset val="204"/>
      <scheme val="minor"/>
    </font>
    <font>
      <sz val="12"/>
      <name val="Calibri"/>
      <charset val="204"/>
      <scheme val="minor"/>
    </font>
    <font>
      <b/>
      <sz val="12"/>
      <color theme="0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b/>
      <sz val="16"/>
      <color theme="0"/>
      <name val="Calibri"/>
      <charset val="204"/>
      <scheme val="minor"/>
    </font>
    <font>
      <sz val="12"/>
      <color theme="1"/>
      <name val="Calibri"/>
      <charset val="204"/>
      <scheme val="minor"/>
    </font>
    <font>
      <i/>
      <sz val="11"/>
      <name val="Calibri"/>
      <charset val="204"/>
      <scheme val="minor"/>
    </font>
    <font>
      <sz val="12"/>
      <name val="Calibri"/>
      <charset val="204"/>
    </font>
    <font>
      <b/>
      <u val="singleAccounting"/>
      <sz val="11"/>
      <name val="Calibri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28E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414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81536301767021"/>
        <bgColor indexed="64"/>
      </patternFill>
    </fill>
  </fills>
  <borders count="18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12">
    <xf numFmtId="0" fontId="0" fillId="0" borderId="0" xfId="0"/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0" fontId="6" fillId="3" borderId="1" xfId="0" applyFont="1" applyFill="1" applyBorder="1" applyAlignment="1">
      <alignment horizontal="left"/>
    </xf>
    <xf numFmtId="16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/>
    </xf>
    <xf numFmtId="0" fontId="6" fillId="3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 applyProtection="1">
      <alignment horizontal="right" vertical="center"/>
      <protection locked="0"/>
    </xf>
    <xf numFmtId="0" fontId="6" fillId="3" borderId="2" xfId="0" applyFont="1" applyFill="1" applyBorder="1" applyAlignment="1">
      <alignment horizontal="left" vertical="center"/>
    </xf>
    <xf numFmtId="9" fontId="7" fillId="2" borderId="2" xfId="0" applyNumberFormat="1" applyFont="1" applyFill="1" applyBorder="1" applyAlignment="1" applyProtection="1">
      <alignment horizontal="right" vertical="center"/>
      <protection locked="0" hidden="1"/>
    </xf>
    <xf numFmtId="0" fontId="8" fillId="4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horizontal="center" vertical="center"/>
    </xf>
    <xf numFmtId="165" fontId="7" fillId="0" borderId="5" xfId="0" applyNumberFormat="1" applyFont="1" applyBorder="1" applyAlignment="1">
      <alignment horizontal="center" vertical="center"/>
    </xf>
    <xf numFmtId="165" fontId="7" fillId="0" borderId="5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164" fontId="4" fillId="6" borderId="5" xfId="0" applyNumberFormat="1" applyFont="1" applyFill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7" borderId="5" xfId="0" applyFont="1" applyFill="1" applyBorder="1" applyAlignment="1" applyProtection="1">
      <alignment horizontal="center" vertical="center"/>
      <protection locked="0"/>
    </xf>
    <xf numFmtId="166" fontId="7" fillId="0" borderId="3" xfId="0" applyNumberFormat="1" applyFont="1" applyBorder="1" applyAlignment="1">
      <alignment horizontal="center" vertical="center"/>
    </xf>
    <xf numFmtId="167" fontId="7" fillId="0" borderId="4" xfId="1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7" borderId="1" xfId="0" applyFont="1" applyFill="1" applyBorder="1" applyAlignment="1" applyProtection="1">
      <alignment horizontal="center" vertical="center"/>
      <protection locked="0"/>
    </xf>
    <xf numFmtId="165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5" fontId="7" fillId="0" borderId="6" xfId="0" applyNumberFormat="1" applyFont="1" applyBorder="1" applyAlignment="1">
      <alignment horizontal="center" vertical="center"/>
    </xf>
    <xf numFmtId="164" fontId="11" fillId="6" borderId="1" xfId="1" applyNumberFormat="1" applyFont="1" applyFill="1" applyBorder="1" applyAlignment="1">
      <alignment horizontal="center"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165" fontId="7" fillId="0" borderId="1" xfId="0" applyNumberFormat="1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164" fontId="11" fillId="6" borderId="5" xfId="1" applyNumberFormat="1" applyFont="1" applyFill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164" fontId="11" fillId="6" borderId="2" xfId="1" applyNumberFormat="1" applyFont="1" applyFill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10" fillId="3" borderId="2" xfId="0" applyNumberFormat="1" applyFont="1" applyFill="1" applyBorder="1" applyAlignment="1">
      <alignment horizontal="left" vertical="center"/>
    </xf>
    <xf numFmtId="0" fontId="7" fillId="7" borderId="2" xfId="0" applyFont="1" applyFill="1" applyBorder="1" applyAlignment="1" applyProtection="1">
      <alignment horizontal="center" vertical="center"/>
      <protection locked="0"/>
    </xf>
    <xf numFmtId="165" fontId="7" fillId="0" borderId="2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164" fontId="13" fillId="6" borderId="1" xfId="1" applyNumberFormat="1" applyFont="1" applyFill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left" vertical="center"/>
    </xf>
    <xf numFmtId="165" fontId="7" fillId="0" borderId="1" xfId="0" applyNumberFormat="1" applyFont="1" applyBorder="1" applyAlignment="1">
      <alignment horizontal="left"/>
    </xf>
    <xf numFmtId="164" fontId="9" fillId="6" borderId="1" xfId="0" applyNumberFormat="1" applyFont="1" applyFill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 wrapText="1" shrinkToFit="1"/>
    </xf>
    <xf numFmtId="164" fontId="9" fillId="6" borderId="2" xfId="0" applyNumberFormat="1" applyFont="1" applyFill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left" vertical="center"/>
    </xf>
    <xf numFmtId="166" fontId="7" fillId="0" borderId="15" xfId="0" applyNumberFormat="1" applyFont="1" applyBorder="1" applyAlignment="1">
      <alignment horizontal="center" vertical="center"/>
    </xf>
    <xf numFmtId="167" fontId="7" fillId="0" borderId="16" xfId="1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65" fontId="7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 vertical="center" wrapText="1" shrinkToFit="1"/>
    </xf>
    <xf numFmtId="2" fontId="7" fillId="0" borderId="2" xfId="0" applyNumberFormat="1" applyFont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165" fontId="7" fillId="0" borderId="6" xfId="0" applyNumberFormat="1" applyFont="1" applyBorder="1" applyAlignment="1">
      <alignment horizontal="center" wrapText="1"/>
    </xf>
    <xf numFmtId="165" fontId="7" fillId="0" borderId="5" xfId="0" applyNumberFormat="1" applyFont="1" applyBorder="1" applyAlignment="1">
      <alignment horizontal="center" wrapText="1"/>
    </xf>
    <xf numFmtId="0" fontId="0" fillId="0" borderId="5" xfId="0" applyBorder="1" applyAlignment="1">
      <alignment horizontal="center" vertical="center" wrapText="1" shrinkToFit="1"/>
    </xf>
    <xf numFmtId="0" fontId="14" fillId="0" borderId="0" xfId="0" applyFont="1"/>
    <xf numFmtId="0" fontId="0" fillId="0" borderId="0" xfId="0" applyAlignment="1">
      <alignment horizontal="center" vertical="center" wrapText="1" shrinkToFit="1"/>
    </xf>
    <xf numFmtId="164" fontId="13" fillId="0" borderId="0" xfId="0" applyNumberFormat="1" applyFont="1"/>
    <xf numFmtId="165" fontId="7" fillId="0" borderId="17" xfId="0" applyNumberFormat="1" applyFont="1" applyBorder="1" applyAlignment="1">
      <alignment horizontal="center" vertical="center"/>
    </xf>
    <xf numFmtId="0" fontId="8" fillId="0" borderId="16" xfId="0" applyFont="1" applyBorder="1"/>
    <xf numFmtId="165" fontId="16" fillId="0" borderId="16" xfId="0" applyNumberFormat="1" applyFont="1" applyBorder="1"/>
    <xf numFmtId="0" fontId="16" fillId="0" borderId="16" xfId="0" applyFont="1" applyBorder="1"/>
    <xf numFmtId="0" fontId="7" fillId="0" borderId="0" xfId="0" applyFont="1"/>
    <xf numFmtId="0" fontId="7" fillId="0" borderId="0" xfId="0" applyFont="1" applyAlignment="1">
      <alignment horizontal="left"/>
    </xf>
    <xf numFmtId="164" fontId="9" fillId="0" borderId="0" xfId="0" applyNumberFormat="1" applyFont="1"/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9525</xdr:rowOff>
    </xdr:from>
    <xdr:to>
      <xdr:col>0</xdr:col>
      <xdr:colOff>1403985</xdr:colOff>
      <xdr:row>4</xdr:row>
      <xdr:rowOff>86995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id="{CF44F942-468D-4506-960B-72D00B2C6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" y="9525"/>
          <a:ext cx="116903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375920</xdr:colOff>
      <xdr:row>14</xdr:row>
      <xdr:rowOff>1679575</xdr:rowOff>
    </xdr:from>
    <xdr:to>
      <xdr:col>2</xdr:col>
      <xdr:colOff>1649730</xdr:colOff>
      <xdr:row>16</xdr:row>
      <xdr:rowOff>523875</xdr:rowOff>
    </xdr:to>
    <xdr:pic>
      <xdr:nvPicPr>
        <xdr:cNvPr id="3" name="Изображение 4" descr="GRS-130">
          <a:extLst>
            <a:ext uri="{FF2B5EF4-FFF2-40B4-BE49-F238E27FC236}">
              <a16:creationId xmlns:a16="http://schemas.microsoft.com/office/drawing/2014/main" id="{CD8623E7-DE52-4FBE-8543-2507835C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4470" y="7966075"/>
          <a:ext cx="1254760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403860</xdr:colOff>
      <xdr:row>18</xdr:row>
      <xdr:rowOff>399415</xdr:rowOff>
    </xdr:from>
    <xdr:to>
      <xdr:col>2</xdr:col>
      <xdr:colOff>1638300</xdr:colOff>
      <xdr:row>23</xdr:row>
      <xdr:rowOff>7620</xdr:rowOff>
    </xdr:to>
    <xdr:pic>
      <xdr:nvPicPr>
        <xdr:cNvPr id="4" name="Изображение 5" descr="GRS-180 (1)">
          <a:extLst>
            <a:ext uri="{FF2B5EF4-FFF2-40B4-BE49-F238E27FC236}">
              <a16:creationId xmlns:a16="http://schemas.microsoft.com/office/drawing/2014/main" id="{5E65C14D-CD88-4FB7-94AC-1BF59F0D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2410" y="10991215"/>
          <a:ext cx="1215390" cy="1703705"/>
        </a:xfrm>
        <a:prstGeom prst="rect">
          <a:avLst/>
        </a:prstGeom>
      </xdr:spPr>
    </xdr:pic>
    <xdr:clientData/>
  </xdr:twoCellAnchor>
  <xdr:twoCellAnchor editAs="oneCell">
    <xdr:from>
      <xdr:col>1</xdr:col>
      <xdr:colOff>983615</xdr:colOff>
      <xdr:row>25</xdr:row>
      <xdr:rowOff>237490</xdr:rowOff>
    </xdr:from>
    <xdr:to>
      <xdr:col>3</xdr:col>
      <xdr:colOff>182245</xdr:colOff>
      <xdr:row>26</xdr:row>
      <xdr:rowOff>2134235</xdr:rowOff>
    </xdr:to>
    <xdr:pic>
      <xdr:nvPicPr>
        <xdr:cNvPr id="5" name="Изображение 6" descr="grs SS-500x500">
          <a:extLst>
            <a:ext uri="{FF2B5EF4-FFF2-40B4-BE49-F238E27FC236}">
              <a16:creationId xmlns:a16="http://schemas.microsoft.com/office/drawing/2014/main" id="{A81E1644-7991-4880-9730-40D6850E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3564890" y="15258415"/>
          <a:ext cx="2046605" cy="2239645"/>
        </a:xfrm>
        <a:prstGeom prst="rect">
          <a:avLst/>
        </a:prstGeom>
      </xdr:spPr>
    </xdr:pic>
    <xdr:clientData/>
  </xdr:twoCellAnchor>
  <xdr:twoCellAnchor editAs="oneCell">
    <xdr:from>
      <xdr:col>1</xdr:col>
      <xdr:colOff>960755</xdr:colOff>
      <xdr:row>51</xdr:row>
      <xdr:rowOff>412750</xdr:rowOff>
    </xdr:from>
    <xdr:to>
      <xdr:col>3</xdr:col>
      <xdr:colOff>179705</xdr:colOff>
      <xdr:row>55</xdr:row>
      <xdr:rowOff>21590</xdr:rowOff>
    </xdr:to>
    <xdr:pic>
      <xdr:nvPicPr>
        <xdr:cNvPr id="6" name="Изображение 7" descr="GRA 15,25,32(4,6,8,10)-180 (1)">
          <a:extLst>
            <a:ext uri="{FF2B5EF4-FFF2-40B4-BE49-F238E27FC236}">
              <a16:creationId xmlns:a16="http://schemas.microsoft.com/office/drawing/2014/main" id="{CCB3A27C-921F-499E-952A-8A5D9C8B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542030" y="41751250"/>
          <a:ext cx="2066925" cy="2285365"/>
        </a:xfrm>
        <a:prstGeom prst="rect">
          <a:avLst/>
        </a:prstGeom>
      </xdr:spPr>
    </xdr:pic>
    <xdr:clientData/>
  </xdr:twoCellAnchor>
  <xdr:twoCellAnchor editAs="oneCell">
    <xdr:from>
      <xdr:col>1</xdr:col>
      <xdr:colOff>918210</xdr:colOff>
      <xdr:row>6</xdr:row>
      <xdr:rowOff>250190</xdr:rowOff>
    </xdr:from>
    <xdr:to>
      <xdr:col>3</xdr:col>
      <xdr:colOff>24130</xdr:colOff>
      <xdr:row>11</xdr:row>
      <xdr:rowOff>106045</xdr:rowOff>
    </xdr:to>
    <xdr:pic>
      <xdr:nvPicPr>
        <xdr:cNvPr id="7" name="Изображение 9" descr="TRS-180 с проводом и гайками">
          <a:extLst>
            <a:ext uri="{FF2B5EF4-FFF2-40B4-BE49-F238E27FC236}">
              <a16:creationId xmlns:a16="http://schemas.microsoft.com/office/drawing/2014/main" id="{D6C23EED-65F0-407C-823D-A7C85E0B2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499485" y="1821815"/>
          <a:ext cx="1953895" cy="1951355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32</xdr:row>
      <xdr:rowOff>264795</xdr:rowOff>
    </xdr:from>
    <xdr:to>
      <xdr:col>2</xdr:col>
      <xdr:colOff>1582420</xdr:colOff>
      <xdr:row>32</xdr:row>
      <xdr:rowOff>1572260</xdr:rowOff>
    </xdr:to>
    <xdr:pic>
      <xdr:nvPicPr>
        <xdr:cNvPr id="8" name="Изображение 13" descr="GRS12 9-Z (1)">
          <a:extLst>
            <a:ext uri="{FF2B5EF4-FFF2-40B4-BE49-F238E27FC236}">
              <a16:creationId xmlns:a16="http://schemas.microsoft.com/office/drawing/2014/main" id="{F2420C4B-DAAF-4863-A8CB-AB281422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3830" y="23962995"/>
          <a:ext cx="1228090" cy="1307465"/>
        </a:xfrm>
        <a:prstGeom prst="rect">
          <a:avLst/>
        </a:prstGeom>
      </xdr:spPr>
    </xdr:pic>
    <xdr:clientData/>
  </xdr:twoCellAnchor>
  <xdr:twoCellAnchor editAs="oneCell">
    <xdr:from>
      <xdr:col>1</xdr:col>
      <xdr:colOff>806450</xdr:colOff>
      <xdr:row>45</xdr:row>
      <xdr:rowOff>401955</xdr:rowOff>
    </xdr:from>
    <xdr:to>
      <xdr:col>3</xdr:col>
      <xdr:colOff>268605</xdr:colOff>
      <xdr:row>47</xdr:row>
      <xdr:rowOff>815340</xdr:rowOff>
    </xdr:to>
    <xdr:pic>
      <xdr:nvPicPr>
        <xdr:cNvPr id="9" name="Изображение 15" descr="GRB (1)">
          <a:extLst>
            <a:ext uri="{FF2B5EF4-FFF2-40B4-BE49-F238E27FC236}">
              <a16:creationId xmlns:a16="http://schemas.microsoft.com/office/drawing/2014/main" id="{5D145B8A-963C-4375-9F58-7AF3ECB4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3387725" y="36377880"/>
          <a:ext cx="2310130" cy="2318385"/>
        </a:xfrm>
        <a:prstGeom prst="rect">
          <a:avLst/>
        </a:prstGeom>
      </xdr:spPr>
    </xdr:pic>
    <xdr:clientData/>
  </xdr:twoCellAnchor>
  <xdr:twoCellAnchor editAs="oneCell">
    <xdr:from>
      <xdr:col>2</xdr:col>
      <xdr:colOff>46355</xdr:colOff>
      <xdr:row>36</xdr:row>
      <xdr:rowOff>23495</xdr:rowOff>
    </xdr:from>
    <xdr:to>
      <xdr:col>2</xdr:col>
      <xdr:colOff>1798955</xdr:colOff>
      <xdr:row>37</xdr:row>
      <xdr:rowOff>1044575</xdr:rowOff>
    </xdr:to>
    <xdr:pic>
      <xdr:nvPicPr>
        <xdr:cNvPr id="10" name="Изображение 17" descr="NEWSTAR (3)">
          <a:extLst>
            <a:ext uri="{FF2B5EF4-FFF2-40B4-BE49-F238E27FC236}">
              <a16:creationId xmlns:a16="http://schemas.microsoft.com/office/drawing/2014/main" id="{F94D4E53-CD55-4499-90FF-EF9903C1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684905" y="27950795"/>
          <a:ext cx="1733550" cy="2021205"/>
        </a:xfrm>
        <a:prstGeom prst="rect">
          <a:avLst/>
        </a:prstGeom>
      </xdr:spPr>
    </xdr:pic>
    <xdr:clientData/>
  </xdr:twoCellAnchor>
  <xdr:twoCellAnchor editAs="oneCell">
    <xdr:from>
      <xdr:col>1</xdr:col>
      <xdr:colOff>823595</xdr:colOff>
      <xdr:row>41</xdr:row>
      <xdr:rowOff>563880</xdr:rowOff>
    </xdr:from>
    <xdr:to>
      <xdr:col>3</xdr:col>
      <xdr:colOff>210820</xdr:colOff>
      <xdr:row>43</xdr:row>
      <xdr:rowOff>1130935</xdr:rowOff>
    </xdr:to>
    <xdr:pic>
      <xdr:nvPicPr>
        <xdr:cNvPr id="11" name="Изображение 18" descr="STAR-A-130">
          <a:extLst>
            <a:ext uri="{FF2B5EF4-FFF2-40B4-BE49-F238E27FC236}">
              <a16:creationId xmlns:a16="http://schemas.microsoft.com/office/drawing/2014/main" id="{65F3A0E5-6037-4F25-8ED4-8584EDFB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404870" y="32729805"/>
          <a:ext cx="2235200" cy="2186305"/>
        </a:xfrm>
        <a:prstGeom prst="rect">
          <a:avLst/>
        </a:prstGeom>
      </xdr:spPr>
    </xdr:pic>
    <xdr:clientData/>
  </xdr:twoCellAnchor>
  <xdr:twoCellAnchor editAs="oneCell">
    <xdr:from>
      <xdr:col>1</xdr:col>
      <xdr:colOff>710565</xdr:colOff>
      <xdr:row>38</xdr:row>
      <xdr:rowOff>185420</xdr:rowOff>
    </xdr:from>
    <xdr:to>
      <xdr:col>3</xdr:col>
      <xdr:colOff>403225</xdr:colOff>
      <xdr:row>41</xdr:row>
      <xdr:rowOff>510540</xdr:rowOff>
    </xdr:to>
    <xdr:pic>
      <xdr:nvPicPr>
        <xdr:cNvPr id="12" name="Изображение 19" descr="STAR A (1)">
          <a:extLst>
            <a:ext uri="{FF2B5EF4-FFF2-40B4-BE49-F238E27FC236}">
              <a16:creationId xmlns:a16="http://schemas.microsoft.com/office/drawing/2014/main" id="{6C025532-F966-4B49-8D82-A06A176C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291840" y="30179645"/>
          <a:ext cx="2531110" cy="249682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12</xdr:row>
      <xdr:rowOff>116205</xdr:rowOff>
    </xdr:from>
    <xdr:to>
      <xdr:col>3</xdr:col>
      <xdr:colOff>184785</xdr:colOff>
      <xdr:row>13</xdr:row>
      <xdr:rowOff>1007745</xdr:rowOff>
    </xdr:to>
    <xdr:pic>
      <xdr:nvPicPr>
        <xdr:cNvPr id="13" name="Изображение 20" descr="TRS25(4,6)-130">
          <a:extLst>
            <a:ext uri="{FF2B5EF4-FFF2-40B4-BE49-F238E27FC236}">
              <a16:creationId xmlns:a16="http://schemas.microsoft.com/office/drawing/2014/main" id="{98B70A90-5A04-4209-8164-8122B662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658870" y="4202430"/>
          <a:ext cx="1955165" cy="1977390"/>
        </a:xfrm>
        <a:prstGeom prst="rect">
          <a:avLst/>
        </a:prstGeom>
      </xdr:spPr>
    </xdr:pic>
    <xdr:clientData/>
  </xdr:twoCellAnchor>
  <xdr:twoCellAnchor editAs="oneCell">
    <xdr:from>
      <xdr:col>1</xdr:col>
      <xdr:colOff>958850</xdr:colOff>
      <xdr:row>27</xdr:row>
      <xdr:rowOff>85090</xdr:rowOff>
    </xdr:from>
    <xdr:to>
      <xdr:col>3</xdr:col>
      <xdr:colOff>78105</xdr:colOff>
      <xdr:row>27</xdr:row>
      <xdr:rowOff>1832610</xdr:rowOff>
    </xdr:to>
    <xdr:pic>
      <xdr:nvPicPr>
        <xdr:cNvPr id="14" name="Изображение 22" descr="GRS-SS20(6) (1)">
          <a:extLst>
            <a:ext uri="{FF2B5EF4-FFF2-40B4-BE49-F238E27FC236}">
              <a16:creationId xmlns:a16="http://schemas.microsoft.com/office/drawing/2014/main" id="{84E35F66-E144-49C5-96F8-BFD8D01A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40125" y="17696815"/>
          <a:ext cx="1967230" cy="1747520"/>
        </a:xfrm>
        <a:prstGeom prst="rect">
          <a:avLst/>
        </a:prstGeom>
      </xdr:spPr>
    </xdr:pic>
    <xdr:clientData/>
  </xdr:twoCellAnchor>
  <xdr:twoCellAnchor editAs="oneCell">
    <xdr:from>
      <xdr:col>2</xdr:col>
      <xdr:colOff>200660</xdr:colOff>
      <xdr:row>30</xdr:row>
      <xdr:rowOff>48895</xdr:rowOff>
    </xdr:from>
    <xdr:to>
      <xdr:col>2</xdr:col>
      <xdr:colOff>1588135</xdr:colOff>
      <xdr:row>30</xdr:row>
      <xdr:rowOff>1419860</xdr:rowOff>
    </xdr:to>
    <xdr:pic>
      <xdr:nvPicPr>
        <xdr:cNvPr id="15" name="Изображение 23" descr="WL (1)">
          <a:extLst>
            <a:ext uri="{FF2B5EF4-FFF2-40B4-BE49-F238E27FC236}">
              <a16:creationId xmlns:a16="http://schemas.microsoft.com/office/drawing/2014/main" id="{EFB56145-EED9-4C19-A3A8-24C3B814C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39210" y="21670645"/>
          <a:ext cx="1368425" cy="137096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29</xdr:row>
      <xdr:rowOff>156845</xdr:rowOff>
    </xdr:from>
    <xdr:to>
      <xdr:col>2</xdr:col>
      <xdr:colOff>1530985</xdr:colOff>
      <xdr:row>29</xdr:row>
      <xdr:rowOff>1403985</xdr:rowOff>
    </xdr:to>
    <xdr:pic>
      <xdr:nvPicPr>
        <xdr:cNvPr id="16" name="Изображение 24" descr="UPS">
          <a:extLst>
            <a:ext uri="{FF2B5EF4-FFF2-40B4-BE49-F238E27FC236}">
              <a16:creationId xmlns:a16="http://schemas.microsoft.com/office/drawing/2014/main" id="{C7C89E79-2FD8-4906-8D1F-DEAAF8B95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05250" y="20321270"/>
          <a:ext cx="1245235" cy="1247140"/>
        </a:xfrm>
        <a:prstGeom prst="rect">
          <a:avLst/>
        </a:prstGeom>
      </xdr:spPr>
    </xdr:pic>
    <xdr:clientData/>
  </xdr:twoCellAnchor>
  <xdr:twoCellAnchor editAs="oneCell">
    <xdr:from>
      <xdr:col>1</xdr:col>
      <xdr:colOff>823595</xdr:colOff>
      <xdr:row>33</xdr:row>
      <xdr:rowOff>149860</xdr:rowOff>
    </xdr:from>
    <xdr:to>
      <xdr:col>3</xdr:col>
      <xdr:colOff>123825</xdr:colOff>
      <xdr:row>34</xdr:row>
      <xdr:rowOff>927100</xdr:rowOff>
    </xdr:to>
    <xdr:pic>
      <xdr:nvPicPr>
        <xdr:cNvPr id="17" name="Изображение 25" descr="MR50,80 на замену CL15GRS">
          <a:extLst>
            <a:ext uri="{FF2B5EF4-FFF2-40B4-BE49-F238E27FC236}">
              <a16:creationId xmlns:a16="http://schemas.microsoft.com/office/drawing/2014/main" id="{F1128F8C-7EBF-4E51-8283-353E5311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04870" y="25676860"/>
          <a:ext cx="2148205" cy="1729740"/>
        </a:xfrm>
        <a:prstGeom prst="rect">
          <a:avLst/>
        </a:prstGeom>
      </xdr:spPr>
    </xdr:pic>
    <xdr:clientData/>
  </xdr:twoCellAnchor>
  <xdr:twoCellAnchor editAs="oneCell">
    <xdr:from>
      <xdr:col>2</xdr:col>
      <xdr:colOff>170815</xdr:colOff>
      <xdr:row>24</xdr:row>
      <xdr:rowOff>62865</xdr:rowOff>
    </xdr:from>
    <xdr:to>
      <xdr:col>3</xdr:col>
      <xdr:colOff>14605</xdr:colOff>
      <xdr:row>25</xdr:row>
      <xdr:rowOff>71755</xdr:rowOff>
    </xdr:to>
    <xdr:pic>
      <xdr:nvPicPr>
        <xdr:cNvPr id="18" name="Изображение 26" descr="GRS32-8(25-8N) (1)">
          <a:extLst>
            <a:ext uri="{FF2B5EF4-FFF2-40B4-BE49-F238E27FC236}">
              <a16:creationId xmlns:a16="http://schemas.microsoft.com/office/drawing/2014/main" id="{1E77C63E-E651-4621-A306-92CFAB577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09365" y="13169265"/>
          <a:ext cx="1644015" cy="19234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UMPMAN%202024%20&#1054;&#1073;&#1085;&#1086;&#1074;&#1083;&#1077;&#1085;&#1080;&#1077;%2024.04.2024%20&#1057;&#1078;&#1072;&#1090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Станции, дренаж, вибрация"/>
      <sheetName val="Скважинные насосы"/>
      <sheetName val="Циркуляция и повышения давления"/>
      <sheetName val="Полупромышленные"/>
      <sheetName val="NEW! Расширительные баки"/>
      <sheetName val="NEW!! Тросы, зажимы, кабель"/>
      <sheetName val="Принадлежности к насосам"/>
      <sheetName val="Автоматика Акваконтроль"/>
      <sheetName val="!Фильтры для насосов"/>
      <sheetName val="скидки"/>
    </sheetNames>
    <sheetDataSet>
      <sheetData sheetId="0">
        <row r="7">
          <cell r="C7">
            <v>96</v>
          </cell>
        </row>
        <row r="8">
          <cell r="C8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8E676-D803-47C3-B47B-85906079DA5E}">
  <dimension ref="A1:S59"/>
  <sheetViews>
    <sheetView tabSelected="1" workbookViewId="0">
      <selection sqref="A1:XFD1048576"/>
    </sheetView>
  </sheetViews>
  <sheetFormatPr defaultColWidth="9.28515625" defaultRowHeight="15.75" outlineLevelCol="1"/>
  <cols>
    <col min="1" max="1" width="38.7109375" style="109" customWidth="1"/>
    <col min="2" max="2" width="15.85546875" style="110" customWidth="1"/>
    <col min="3" max="3" width="27.28515625" style="110" customWidth="1"/>
    <col min="4" max="4" width="13" style="110" customWidth="1" outlineLevel="1"/>
    <col min="5" max="5" width="11.28515625" style="110" customWidth="1" outlineLevel="1"/>
    <col min="6" max="6" width="12" style="110" customWidth="1" outlineLevel="1"/>
    <col min="7" max="7" width="39.28515625" style="110" customWidth="1" outlineLevel="1"/>
    <col min="8" max="8" width="13.42578125" style="109" customWidth="1"/>
    <col min="9" max="9" width="13.7109375" style="111" customWidth="1"/>
    <col min="10" max="10" width="12.28515625" style="109" customWidth="1"/>
    <col min="11" max="11" width="14.28515625" style="109" customWidth="1"/>
    <col min="12" max="12" width="11.28515625" style="109" customWidth="1"/>
    <col min="13" max="13" width="17.28515625" style="109" customWidth="1"/>
    <col min="14" max="14" width="13.28515625" style="109" customWidth="1"/>
    <col min="15" max="15" width="11.42578125" style="109" hidden="1" customWidth="1" outlineLevel="1"/>
    <col min="16" max="16" width="8" style="109" hidden="1" customWidth="1" outlineLevel="1"/>
    <col min="17" max="17" width="8.7109375" style="109" hidden="1" customWidth="1" outlineLevel="1"/>
    <col min="18" max="18" width="8.42578125" style="109" hidden="1" customWidth="1" outlineLevel="1"/>
    <col min="19" max="19" width="9.28515625" collapsed="1"/>
  </cols>
  <sheetData>
    <row r="1" spans="1:18" ht="14.1" customHeight="1" thickTop="1" thickBot="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  <c r="L1" s="3" t="s">
        <v>1</v>
      </c>
      <c r="M1" s="4" t="s">
        <v>2</v>
      </c>
      <c r="N1" s="5">
        <f>N59</f>
        <v>0</v>
      </c>
      <c r="O1"/>
      <c r="P1"/>
      <c r="Q1"/>
      <c r="R1"/>
    </row>
    <row r="2" spans="1:18" ht="15.95" customHeight="1" thickTop="1" thickBot="1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3"/>
      <c r="M2" s="4" t="s">
        <v>3</v>
      </c>
      <c r="N2" s="6">
        <f>R59</f>
        <v>0</v>
      </c>
      <c r="O2"/>
      <c r="P2"/>
      <c r="Q2"/>
      <c r="R2"/>
    </row>
    <row r="3" spans="1:18" ht="15.95" customHeight="1" thickTop="1" thickBot="1">
      <c r="A3" s="1"/>
      <c r="B3" s="1"/>
      <c r="C3" s="1"/>
      <c r="D3" s="1"/>
      <c r="E3" s="1"/>
      <c r="F3" s="1"/>
      <c r="G3" s="1"/>
      <c r="H3" s="1"/>
      <c r="I3" s="2"/>
      <c r="J3" s="1"/>
      <c r="K3" s="1"/>
      <c r="L3" s="3"/>
      <c r="M3" s="4" t="s">
        <v>4</v>
      </c>
      <c r="N3" s="6">
        <f>Q59</f>
        <v>0</v>
      </c>
      <c r="O3"/>
      <c r="P3"/>
      <c r="Q3"/>
      <c r="R3"/>
    </row>
    <row r="4" spans="1:18" ht="15.75" customHeight="1" thickTop="1" thickBot="1">
      <c r="A4" s="1"/>
      <c r="B4" s="1"/>
      <c r="C4" s="1"/>
      <c r="D4" s="1"/>
      <c r="E4" s="1"/>
      <c r="F4" s="1"/>
      <c r="G4" s="1"/>
      <c r="H4" s="1"/>
      <c r="I4" s="2"/>
      <c r="J4" s="1"/>
      <c r="K4" s="1"/>
      <c r="L4" s="3"/>
      <c r="M4" s="7" t="s">
        <v>5</v>
      </c>
      <c r="N4" s="8">
        <f>[1]Главная!C7</f>
        <v>96</v>
      </c>
      <c r="O4"/>
      <c r="P4"/>
      <c r="Q4"/>
      <c r="R4"/>
    </row>
    <row r="5" spans="1:18" ht="17.100000000000001" customHeight="1" thickTop="1" thickBot="1">
      <c r="A5" s="1"/>
      <c r="B5" s="1"/>
      <c r="C5" s="1"/>
      <c r="D5" s="1"/>
      <c r="E5" s="1"/>
      <c r="F5" s="1"/>
      <c r="G5" s="1"/>
      <c r="H5" s="1"/>
      <c r="I5" s="2"/>
      <c r="J5" s="1"/>
      <c r="K5" s="1"/>
      <c r="L5" s="3"/>
      <c r="M5" s="9" t="s">
        <v>6</v>
      </c>
      <c r="N5" s="10">
        <f>[1]Главная!C8</f>
        <v>0.1</v>
      </c>
      <c r="O5"/>
      <c r="P5"/>
      <c r="Q5"/>
      <c r="R5"/>
    </row>
    <row r="6" spans="1:18" ht="46.5" customHeight="1" thickTop="1" thickBot="1">
      <c r="A6" s="11" t="s">
        <v>7</v>
      </c>
      <c r="B6" s="11" t="s">
        <v>8</v>
      </c>
      <c r="C6" s="11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2" t="s">
        <v>14</v>
      </c>
      <c r="I6" s="13" t="s">
        <v>15</v>
      </c>
      <c r="J6" s="11" t="s">
        <v>16</v>
      </c>
      <c r="K6" s="14" t="s">
        <v>17</v>
      </c>
      <c r="L6" s="11" t="s">
        <v>18</v>
      </c>
      <c r="M6" s="15" t="s">
        <v>19</v>
      </c>
      <c r="N6" s="11" t="s">
        <v>20</v>
      </c>
      <c r="O6" s="16" t="s">
        <v>21</v>
      </c>
      <c r="P6" s="17" t="s">
        <v>22</v>
      </c>
      <c r="Q6" s="17" t="s">
        <v>23</v>
      </c>
      <c r="R6" s="17" t="s">
        <v>24</v>
      </c>
    </row>
    <row r="7" spans="1:18" ht="33" customHeight="1" thickTop="1" thickBot="1">
      <c r="A7" s="18" t="s">
        <v>25</v>
      </c>
      <c r="B7" s="19" t="s">
        <v>26</v>
      </c>
      <c r="C7" s="20"/>
      <c r="D7" s="21" t="s">
        <v>27</v>
      </c>
      <c r="E7" s="22" t="s">
        <v>28</v>
      </c>
      <c r="F7" s="21" t="s">
        <v>29</v>
      </c>
      <c r="G7" s="23" t="s">
        <v>30</v>
      </c>
      <c r="H7" s="24">
        <f t="shared" ref="H7:H25" si="0">I7*(1-$N$5)</f>
        <v>27.18</v>
      </c>
      <c r="I7" s="25">
        <v>30.2</v>
      </c>
      <c r="J7" s="26">
        <f t="shared" ref="J7:J25" si="1">I7*$N$4</f>
        <v>2899.2</v>
      </c>
      <c r="K7" s="27">
        <f t="shared" ref="K7:K25" si="2">J7*(1-$N$5)</f>
        <v>2609.2799999999997</v>
      </c>
      <c r="L7" s="28">
        <v>8</v>
      </c>
      <c r="M7" s="29"/>
      <c r="N7" s="21">
        <f>M7*K7</f>
        <v>0</v>
      </c>
      <c r="O7" s="30">
        <v>3.7999999999999999E-2</v>
      </c>
      <c r="P7" s="31">
        <v>2.919</v>
      </c>
      <c r="Q7" s="32">
        <f>M7/L7*O7</f>
        <v>0</v>
      </c>
      <c r="R7" s="32">
        <f>P7*M7</f>
        <v>0</v>
      </c>
    </row>
    <row r="8" spans="1:18" ht="33" customHeight="1" thickTop="1" thickBot="1">
      <c r="A8" s="33" t="s">
        <v>31</v>
      </c>
      <c r="B8" s="34" t="s">
        <v>32</v>
      </c>
      <c r="C8" s="35"/>
      <c r="D8" s="36" t="s">
        <v>33</v>
      </c>
      <c r="E8" s="37" t="s">
        <v>34</v>
      </c>
      <c r="F8" s="36" t="s">
        <v>35</v>
      </c>
      <c r="G8" s="38"/>
      <c r="H8" s="39">
        <f t="shared" si="0"/>
        <v>27.63</v>
      </c>
      <c r="I8" s="40">
        <v>30.7</v>
      </c>
      <c r="J8" s="41">
        <f t="shared" si="1"/>
        <v>2947.2</v>
      </c>
      <c r="K8" s="42">
        <f t="shared" si="2"/>
        <v>2652.48</v>
      </c>
      <c r="L8" s="43">
        <v>8</v>
      </c>
      <c r="M8" s="44"/>
      <c r="N8" s="36">
        <f>M8*K8</f>
        <v>0</v>
      </c>
      <c r="O8" s="30">
        <v>3.7999999999999999E-2</v>
      </c>
      <c r="P8" s="31">
        <v>2.919</v>
      </c>
      <c r="Q8" s="32">
        <f>M8/L8*O8</f>
        <v>0</v>
      </c>
      <c r="R8" s="32">
        <f>P8*M8</f>
        <v>0</v>
      </c>
    </row>
    <row r="9" spans="1:18" ht="33" customHeight="1" thickTop="1" thickBot="1">
      <c r="A9" s="33" t="s">
        <v>36</v>
      </c>
      <c r="B9" s="34" t="s">
        <v>37</v>
      </c>
      <c r="C9" s="35"/>
      <c r="D9" s="36" t="s">
        <v>38</v>
      </c>
      <c r="E9" s="37" t="s">
        <v>39</v>
      </c>
      <c r="F9" s="36" t="s">
        <v>40</v>
      </c>
      <c r="G9" s="38"/>
      <c r="H9" s="39">
        <f t="shared" si="0"/>
        <v>45</v>
      </c>
      <c r="I9" s="40">
        <v>50</v>
      </c>
      <c r="J9" s="41">
        <f t="shared" si="1"/>
        <v>4800</v>
      </c>
      <c r="K9" s="42">
        <f t="shared" si="2"/>
        <v>4320</v>
      </c>
      <c r="L9" s="43">
        <v>8</v>
      </c>
      <c r="M9" s="44"/>
      <c r="N9" s="36">
        <f t="shared" ref="N9:N21" si="3">M9*K9</f>
        <v>0</v>
      </c>
      <c r="O9" s="30"/>
      <c r="P9" s="31"/>
      <c r="Q9" s="32"/>
      <c r="R9" s="32"/>
    </row>
    <row r="10" spans="1:18" ht="33" customHeight="1" thickTop="1" thickBot="1">
      <c r="A10" s="33" t="s">
        <v>41</v>
      </c>
      <c r="B10" s="34" t="s">
        <v>42</v>
      </c>
      <c r="C10" s="35"/>
      <c r="D10" s="36" t="s">
        <v>27</v>
      </c>
      <c r="E10" s="37" t="s">
        <v>28</v>
      </c>
      <c r="F10" s="36" t="s">
        <v>29</v>
      </c>
      <c r="G10" s="38"/>
      <c r="H10" s="39">
        <f t="shared" si="0"/>
        <v>27.18</v>
      </c>
      <c r="I10" s="40">
        <v>30.2</v>
      </c>
      <c r="J10" s="41">
        <f t="shared" si="1"/>
        <v>2899.2</v>
      </c>
      <c r="K10" s="42">
        <f t="shared" si="2"/>
        <v>2609.2799999999997</v>
      </c>
      <c r="L10" s="43">
        <v>8</v>
      </c>
      <c r="M10" s="44"/>
      <c r="N10" s="36">
        <f t="shared" si="3"/>
        <v>0</v>
      </c>
      <c r="O10" s="30">
        <v>4.9399999999999999E-3</v>
      </c>
      <c r="P10" s="31">
        <v>3.53</v>
      </c>
      <c r="Q10" s="32">
        <f>M10/L10*O10</f>
        <v>0</v>
      </c>
      <c r="R10" s="32">
        <f>P10*M10</f>
        <v>0</v>
      </c>
    </row>
    <row r="11" spans="1:18" ht="33" customHeight="1" thickTop="1" thickBot="1">
      <c r="A11" s="33" t="s">
        <v>43</v>
      </c>
      <c r="B11" s="34" t="s">
        <v>44</v>
      </c>
      <c r="C11" s="35"/>
      <c r="D11" s="36" t="s">
        <v>33</v>
      </c>
      <c r="E11" s="37" t="s">
        <v>34</v>
      </c>
      <c r="F11" s="36" t="s">
        <v>35</v>
      </c>
      <c r="G11" s="38"/>
      <c r="H11" s="39">
        <f t="shared" si="0"/>
        <v>27.63</v>
      </c>
      <c r="I11" s="40">
        <v>30.7</v>
      </c>
      <c r="J11" s="41">
        <f t="shared" si="1"/>
        <v>2947.2</v>
      </c>
      <c r="K11" s="42">
        <f t="shared" si="2"/>
        <v>2652.48</v>
      </c>
      <c r="L11" s="43">
        <v>8</v>
      </c>
      <c r="M11" s="44"/>
      <c r="N11" s="36">
        <f t="shared" si="3"/>
        <v>0</v>
      </c>
      <c r="O11" s="30">
        <v>4.9399999999999999E-3</v>
      </c>
      <c r="P11" s="31">
        <v>3.5750000000000002</v>
      </c>
      <c r="Q11" s="32">
        <f>M11/L11*O11</f>
        <v>0</v>
      </c>
      <c r="R11" s="32">
        <f>P11*M11</f>
        <v>0</v>
      </c>
    </row>
    <row r="12" spans="1:18" ht="33" customHeight="1" thickTop="1" thickBot="1">
      <c r="A12" s="33" t="s">
        <v>45</v>
      </c>
      <c r="B12" s="34" t="s">
        <v>46</v>
      </c>
      <c r="C12" s="35"/>
      <c r="D12" s="36" t="s">
        <v>38</v>
      </c>
      <c r="E12" s="37" t="s">
        <v>39</v>
      </c>
      <c r="F12" s="36" t="s">
        <v>40</v>
      </c>
      <c r="G12" s="38"/>
      <c r="H12" s="39">
        <f t="shared" si="0"/>
        <v>67.5</v>
      </c>
      <c r="I12" s="40">
        <v>75</v>
      </c>
      <c r="J12" s="41">
        <f t="shared" si="1"/>
        <v>7200</v>
      </c>
      <c r="K12" s="42">
        <f t="shared" si="2"/>
        <v>6480</v>
      </c>
      <c r="L12" s="43">
        <v>4</v>
      </c>
      <c r="M12" s="44"/>
      <c r="N12" s="36">
        <f t="shared" si="3"/>
        <v>0</v>
      </c>
      <c r="O12" s="30"/>
      <c r="P12" s="31"/>
      <c r="Q12" s="32"/>
      <c r="R12" s="32"/>
    </row>
    <row r="13" spans="1:18" ht="86.1" customHeight="1" thickTop="1" thickBot="1">
      <c r="A13" s="33" t="s">
        <v>47</v>
      </c>
      <c r="B13" s="34" t="s">
        <v>48</v>
      </c>
      <c r="C13" s="45"/>
      <c r="D13" s="36" t="s">
        <v>27</v>
      </c>
      <c r="E13" s="37" t="s">
        <v>28</v>
      </c>
      <c r="F13" s="36" t="s">
        <v>29</v>
      </c>
      <c r="G13" s="46" t="s">
        <v>49</v>
      </c>
      <c r="H13" s="39">
        <f t="shared" si="0"/>
        <v>27.18</v>
      </c>
      <c r="I13" s="40">
        <v>30.2</v>
      </c>
      <c r="J13" s="41">
        <f t="shared" si="1"/>
        <v>2899.2</v>
      </c>
      <c r="K13" s="42">
        <f t="shared" si="2"/>
        <v>2609.2799999999997</v>
      </c>
      <c r="L13" s="43">
        <v>8</v>
      </c>
      <c r="M13" s="44"/>
      <c r="N13" s="36">
        <f t="shared" si="3"/>
        <v>0</v>
      </c>
      <c r="O13" s="30"/>
      <c r="P13" s="31"/>
      <c r="Q13" s="32"/>
      <c r="R13" s="32"/>
    </row>
    <row r="14" spans="1:18" ht="87.95" customHeight="1" thickTop="1" thickBot="1">
      <c r="A14" s="33" t="s">
        <v>50</v>
      </c>
      <c r="B14" s="34" t="s">
        <v>51</v>
      </c>
      <c r="C14" s="20"/>
      <c r="D14" s="36" t="s">
        <v>33</v>
      </c>
      <c r="E14" s="37" t="s">
        <v>34</v>
      </c>
      <c r="F14" s="36" t="s">
        <v>35</v>
      </c>
      <c r="G14" s="23"/>
      <c r="H14" s="39">
        <f t="shared" si="0"/>
        <v>27.63</v>
      </c>
      <c r="I14" s="40">
        <v>30.7</v>
      </c>
      <c r="J14" s="41">
        <f t="shared" si="1"/>
        <v>2947.2</v>
      </c>
      <c r="K14" s="42">
        <f t="shared" si="2"/>
        <v>2652.48</v>
      </c>
      <c r="L14" s="43">
        <v>8</v>
      </c>
      <c r="M14" s="44"/>
      <c r="N14" s="36">
        <f t="shared" si="3"/>
        <v>0</v>
      </c>
      <c r="O14" s="30"/>
      <c r="P14" s="31"/>
      <c r="Q14" s="32"/>
      <c r="R14" s="32"/>
    </row>
    <row r="15" spans="1:18" ht="135" customHeight="1" thickTop="1" thickBot="1">
      <c r="A15" s="33" t="s">
        <v>52</v>
      </c>
      <c r="B15" s="34" t="s">
        <v>53</v>
      </c>
      <c r="C15" s="45"/>
      <c r="D15" s="36" t="s">
        <v>33</v>
      </c>
      <c r="E15" s="37" t="s">
        <v>34</v>
      </c>
      <c r="F15" s="36" t="s">
        <v>35</v>
      </c>
      <c r="G15" s="47" t="s">
        <v>54</v>
      </c>
      <c r="H15" s="39">
        <f t="shared" si="0"/>
        <v>48.6</v>
      </c>
      <c r="I15" s="40">
        <v>54</v>
      </c>
      <c r="J15" s="41">
        <f t="shared" si="1"/>
        <v>5184</v>
      </c>
      <c r="K15" s="42">
        <f t="shared" si="2"/>
        <v>4665.6000000000004</v>
      </c>
      <c r="L15" s="43">
        <v>8</v>
      </c>
      <c r="M15" s="44"/>
      <c r="N15" s="36">
        <f t="shared" si="3"/>
        <v>0</v>
      </c>
      <c r="O15" s="30"/>
      <c r="P15" s="31"/>
      <c r="Q15" s="32"/>
      <c r="R15" s="32"/>
    </row>
    <row r="16" spans="1:18" ht="66" customHeight="1" thickTop="1" thickBot="1">
      <c r="A16" s="33" t="s">
        <v>55</v>
      </c>
      <c r="B16" s="34" t="s">
        <v>56</v>
      </c>
      <c r="C16" s="48"/>
      <c r="D16" s="36" t="s">
        <v>27</v>
      </c>
      <c r="E16" s="37" t="s">
        <v>28</v>
      </c>
      <c r="F16" s="36" t="s">
        <v>29</v>
      </c>
      <c r="G16" s="46" t="s">
        <v>57</v>
      </c>
      <c r="H16" s="39">
        <f t="shared" si="0"/>
        <v>46.278000000000006</v>
      </c>
      <c r="I16" s="49">
        <v>51.42</v>
      </c>
      <c r="J16" s="41">
        <f t="shared" si="1"/>
        <v>4936.32</v>
      </c>
      <c r="K16" s="42">
        <f t="shared" si="2"/>
        <v>4442.6880000000001</v>
      </c>
      <c r="L16" s="43">
        <v>8</v>
      </c>
      <c r="M16" s="44"/>
      <c r="N16" s="36">
        <f t="shared" si="3"/>
        <v>0</v>
      </c>
      <c r="O16" s="30">
        <v>0.04</v>
      </c>
      <c r="P16" s="31">
        <v>3.1629999999999998</v>
      </c>
      <c r="Q16" s="32">
        <f>M16/L16*O16</f>
        <v>0</v>
      </c>
      <c r="R16" s="32">
        <f>P16*M16</f>
        <v>0</v>
      </c>
    </row>
    <row r="17" spans="1:18" ht="69" customHeight="1" thickTop="1" thickBot="1">
      <c r="A17" s="33" t="s">
        <v>58</v>
      </c>
      <c r="B17" s="34" t="s">
        <v>59</v>
      </c>
      <c r="C17" s="48"/>
      <c r="D17" s="36" t="s">
        <v>33</v>
      </c>
      <c r="E17" s="37" t="s">
        <v>34</v>
      </c>
      <c r="F17" s="50" t="s">
        <v>35</v>
      </c>
      <c r="G17" s="51"/>
      <c r="H17" s="39">
        <f t="shared" si="0"/>
        <v>49.491</v>
      </c>
      <c r="I17" s="49">
        <v>54.99</v>
      </c>
      <c r="J17" s="41">
        <f t="shared" si="1"/>
        <v>5279.04</v>
      </c>
      <c r="K17" s="42">
        <f t="shared" si="2"/>
        <v>4751.1360000000004</v>
      </c>
      <c r="L17" s="43">
        <v>8</v>
      </c>
      <c r="M17" s="44"/>
      <c r="N17" s="36">
        <f t="shared" si="3"/>
        <v>0</v>
      </c>
      <c r="O17" s="30">
        <v>0.04</v>
      </c>
      <c r="P17" s="31">
        <v>3.194</v>
      </c>
      <c r="Q17" s="32">
        <f>M17/L17*O17</f>
        <v>0</v>
      </c>
      <c r="R17" s="32">
        <f>P17*M17</f>
        <v>0</v>
      </c>
    </row>
    <row r="18" spans="1:18" ht="69" customHeight="1" thickTop="1" thickBot="1">
      <c r="A18" s="33" t="s">
        <v>60</v>
      </c>
      <c r="B18" s="34" t="s">
        <v>61</v>
      </c>
      <c r="C18" s="20"/>
      <c r="D18" s="36" t="s">
        <v>33</v>
      </c>
      <c r="E18" s="37" t="s">
        <v>34</v>
      </c>
      <c r="F18" s="50" t="s">
        <v>35</v>
      </c>
      <c r="G18" s="23"/>
      <c r="H18" s="39">
        <f t="shared" si="0"/>
        <v>51.056999999999995</v>
      </c>
      <c r="I18" s="49">
        <v>56.73</v>
      </c>
      <c r="J18" s="41">
        <f t="shared" si="1"/>
        <v>5446.08</v>
      </c>
      <c r="K18" s="42">
        <f t="shared" si="2"/>
        <v>4901.4719999999998</v>
      </c>
      <c r="L18" s="43">
        <v>8</v>
      </c>
      <c r="M18" s="44"/>
      <c r="N18" s="36">
        <f t="shared" si="3"/>
        <v>0</v>
      </c>
      <c r="O18" s="30"/>
      <c r="P18" s="31"/>
      <c r="Q18" s="32"/>
      <c r="R18" s="32"/>
    </row>
    <row r="19" spans="1:18" ht="33" customHeight="1" thickTop="1" thickBot="1">
      <c r="A19" s="33" t="s">
        <v>62</v>
      </c>
      <c r="B19" s="34" t="s">
        <v>63</v>
      </c>
      <c r="C19" s="35"/>
      <c r="D19" s="36" t="s">
        <v>27</v>
      </c>
      <c r="E19" s="37" t="s">
        <v>28</v>
      </c>
      <c r="F19" s="36" t="s">
        <v>29</v>
      </c>
      <c r="G19" s="38" t="s">
        <v>64</v>
      </c>
      <c r="H19" s="39">
        <f t="shared" si="0"/>
        <v>46.278000000000006</v>
      </c>
      <c r="I19" s="49">
        <v>51.42</v>
      </c>
      <c r="J19" s="41">
        <f t="shared" si="1"/>
        <v>4936.32</v>
      </c>
      <c r="K19" s="42">
        <f t="shared" si="2"/>
        <v>4442.6880000000001</v>
      </c>
      <c r="L19" s="43">
        <v>8</v>
      </c>
      <c r="M19" s="44"/>
      <c r="N19" s="36">
        <f t="shared" si="3"/>
        <v>0</v>
      </c>
      <c r="O19" s="30">
        <v>0.04</v>
      </c>
      <c r="P19" s="31">
        <v>3.1629999999999998</v>
      </c>
      <c r="Q19" s="32">
        <f>M19/L19*O19</f>
        <v>0</v>
      </c>
      <c r="R19" s="32">
        <f>P19*M19</f>
        <v>0</v>
      </c>
    </row>
    <row r="20" spans="1:18" ht="33" customHeight="1" thickTop="1" thickBot="1">
      <c r="A20" s="33" t="s">
        <v>65</v>
      </c>
      <c r="B20" s="34" t="s">
        <v>66</v>
      </c>
      <c r="C20" s="35"/>
      <c r="D20" s="36" t="s">
        <v>33</v>
      </c>
      <c r="E20" s="37" t="s">
        <v>34</v>
      </c>
      <c r="F20" s="43" t="s">
        <v>35</v>
      </c>
      <c r="G20" s="38"/>
      <c r="H20" s="39">
        <f t="shared" si="0"/>
        <v>49.491</v>
      </c>
      <c r="I20" s="49">
        <v>54.99</v>
      </c>
      <c r="J20" s="41">
        <f t="shared" si="1"/>
        <v>5279.04</v>
      </c>
      <c r="K20" s="42">
        <f t="shared" si="2"/>
        <v>4751.1360000000004</v>
      </c>
      <c r="L20" s="43">
        <v>8</v>
      </c>
      <c r="M20" s="44"/>
      <c r="N20" s="36">
        <f t="shared" si="3"/>
        <v>0</v>
      </c>
      <c r="O20" s="30">
        <v>0.04</v>
      </c>
      <c r="P20" s="31">
        <v>3.194</v>
      </c>
      <c r="Q20" s="32">
        <f>M20/L20*O20</f>
        <v>0</v>
      </c>
      <c r="R20" s="32">
        <f>P20*M20</f>
        <v>0</v>
      </c>
    </row>
    <row r="21" spans="1:18" ht="33" customHeight="1" thickTop="1" thickBot="1">
      <c r="A21" s="33" t="s">
        <v>67</v>
      </c>
      <c r="B21" s="34" t="s">
        <v>68</v>
      </c>
      <c r="C21" s="35"/>
      <c r="D21" s="36" t="s">
        <v>69</v>
      </c>
      <c r="E21" s="37" t="s">
        <v>70</v>
      </c>
      <c r="F21" s="43" t="s">
        <v>71</v>
      </c>
      <c r="G21" s="38"/>
      <c r="H21" s="39">
        <f t="shared" si="0"/>
        <v>52.677</v>
      </c>
      <c r="I21" s="49">
        <v>58.53</v>
      </c>
      <c r="J21" s="41">
        <f t="shared" si="1"/>
        <v>5618.88</v>
      </c>
      <c r="K21" s="42">
        <f t="shared" si="2"/>
        <v>5056.9920000000002</v>
      </c>
      <c r="L21" s="43">
        <v>8</v>
      </c>
      <c r="M21" s="44"/>
      <c r="N21" s="36">
        <f t="shared" si="3"/>
        <v>0</v>
      </c>
      <c r="O21" s="30">
        <v>0.04</v>
      </c>
      <c r="P21" s="31">
        <v>3.2309999999999999</v>
      </c>
      <c r="Q21" s="32">
        <f>M21/L21*O21</f>
        <v>0</v>
      </c>
      <c r="R21" s="32">
        <f>P21*M21</f>
        <v>0</v>
      </c>
    </row>
    <row r="22" spans="1:18" ht="33" customHeight="1" thickTop="1" thickBot="1">
      <c r="A22" s="33" t="s">
        <v>72</v>
      </c>
      <c r="B22" s="34" t="s">
        <v>73</v>
      </c>
      <c r="C22" s="35"/>
      <c r="D22" s="36" t="s">
        <v>74</v>
      </c>
      <c r="E22" s="37" t="s">
        <v>75</v>
      </c>
      <c r="F22" s="43" t="s">
        <v>76</v>
      </c>
      <c r="G22" s="38"/>
      <c r="H22" s="39">
        <f t="shared" si="0"/>
        <v>84.662999999999997</v>
      </c>
      <c r="I22" s="49">
        <v>94.07</v>
      </c>
      <c r="J22" s="41">
        <f t="shared" si="1"/>
        <v>9030.7199999999993</v>
      </c>
      <c r="K22" s="42">
        <f t="shared" si="2"/>
        <v>8127.6479999999992</v>
      </c>
      <c r="L22" s="43">
        <v>4</v>
      </c>
      <c r="M22" s="44"/>
      <c r="N22" s="36"/>
      <c r="O22" s="30"/>
      <c r="P22" s="31"/>
      <c r="Q22" s="32"/>
      <c r="R22" s="32"/>
    </row>
    <row r="23" spans="1:18" ht="33" customHeight="1" thickTop="1" thickBot="1">
      <c r="A23" s="33" t="s">
        <v>77</v>
      </c>
      <c r="B23" s="34" t="s">
        <v>78</v>
      </c>
      <c r="C23" s="35"/>
      <c r="D23" s="36" t="s">
        <v>27</v>
      </c>
      <c r="E23" s="37" t="s">
        <v>28</v>
      </c>
      <c r="F23" s="43" t="s">
        <v>29</v>
      </c>
      <c r="G23" s="38"/>
      <c r="H23" s="39">
        <f t="shared" si="0"/>
        <v>50.472000000000001</v>
      </c>
      <c r="I23" s="49">
        <v>56.08</v>
      </c>
      <c r="J23" s="41">
        <f t="shared" si="1"/>
        <v>5383.68</v>
      </c>
      <c r="K23" s="42">
        <f t="shared" si="2"/>
        <v>4845.3120000000008</v>
      </c>
      <c r="L23" s="43">
        <v>8</v>
      </c>
      <c r="M23" s="44"/>
      <c r="N23" s="36">
        <f>M23*K23</f>
        <v>0</v>
      </c>
      <c r="O23" s="30">
        <v>0.04</v>
      </c>
      <c r="P23" s="31">
        <v>3.4249999999999998</v>
      </c>
      <c r="Q23" s="32">
        <f>M23/L23*O23</f>
        <v>0</v>
      </c>
      <c r="R23" s="32">
        <f>P23*M23</f>
        <v>0</v>
      </c>
    </row>
    <row r="24" spans="1:18" ht="33" customHeight="1" thickTop="1" thickBot="1">
      <c r="A24" s="33" t="s">
        <v>79</v>
      </c>
      <c r="B24" s="34" t="s">
        <v>80</v>
      </c>
      <c r="C24" s="35"/>
      <c r="D24" s="36" t="s">
        <v>33</v>
      </c>
      <c r="E24" s="37" t="s">
        <v>34</v>
      </c>
      <c r="F24" s="43" t="s">
        <v>35</v>
      </c>
      <c r="G24" s="38"/>
      <c r="H24" s="39">
        <f t="shared" si="0"/>
        <v>53.217000000000006</v>
      </c>
      <c r="I24" s="49">
        <v>59.13</v>
      </c>
      <c r="J24" s="41">
        <f t="shared" si="1"/>
        <v>5676.4800000000005</v>
      </c>
      <c r="K24" s="42">
        <f t="shared" si="2"/>
        <v>5108.8320000000003</v>
      </c>
      <c r="L24" s="43">
        <v>8</v>
      </c>
      <c r="M24" s="44"/>
      <c r="N24" s="36">
        <f>M24*K24</f>
        <v>0</v>
      </c>
      <c r="O24" s="30">
        <v>0.04</v>
      </c>
      <c r="P24" s="31">
        <v>3.5310000000000001</v>
      </c>
      <c r="Q24" s="32">
        <f>M24/L24*O24</f>
        <v>0</v>
      </c>
      <c r="R24" s="32">
        <f>P24*M24</f>
        <v>0</v>
      </c>
    </row>
    <row r="25" spans="1:18" ht="150.94999999999999" customHeight="1" thickTop="1" thickBot="1">
      <c r="A25" s="33" t="s">
        <v>81</v>
      </c>
      <c r="B25" s="34" t="s">
        <v>82</v>
      </c>
      <c r="C25" s="36"/>
      <c r="D25" s="36" t="s">
        <v>74</v>
      </c>
      <c r="E25" s="37" t="s">
        <v>75</v>
      </c>
      <c r="F25" s="43" t="s">
        <v>76</v>
      </c>
      <c r="G25" s="38"/>
      <c r="H25" s="39">
        <f t="shared" si="0"/>
        <v>89.117999999999995</v>
      </c>
      <c r="I25" s="49">
        <v>99.02</v>
      </c>
      <c r="J25" s="41">
        <f t="shared" si="1"/>
        <v>9505.92</v>
      </c>
      <c r="K25" s="42">
        <f t="shared" si="2"/>
        <v>8555.3279999999995</v>
      </c>
      <c r="L25" s="43">
        <v>4</v>
      </c>
      <c r="M25" s="44"/>
      <c r="N25" s="36">
        <f>M25*K25</f>
        <v>0</v>
      </c>
      <c r="O25" s="30">
        <v>2.7E-2</v>
      </c>
      <c r="P25" s="31">
        <v>5.8</v>
      </c>
      <c r="Q25" s="32">
        <f>M25/L25*O25</f>
        <v>0</v>
      </c>
      <c r="R25" s="32">
        <f>P25*M25</f>
        <v>0</v>
      </c>
    </row>
    <row r="26" spans="1:18" ht="27" customHeight="1" thickTop="1" thickBot="1">
      <c r="A26" s="52" t="s">
        <v>83</v>
      </c>
      <c r="B26" s="53"/>
      <c r="C26" s="54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5"/>
      <c r="O26" s="30"/>
      <c r="P26" s="31"/>
      <c r="Q26" s="32"/>
      <c r="R26" s="32"/>
    </row>
    <row r="27" spans="1:18" ht="177" customHeight="1" thickTop="1" thickBot="1">
      <c r="A27" s="18" t="s">
        <v>84</v>
      </c>
      <c r="B27" s="56" t="s">
        <v>85</v>
      </c>
      <c r="C27" s="57"/>
      <c r="D27" s="58" t="s">
        <v>33</v>
      </c>
      <c r="E27" s="22" t="s">
        <v>34</v>
      </c>
      <c r="F27" s="28" t="s">
        <v>35</v>
      </c>
      <c r="G27" s="51" t="s">
        <v>86</v>
      </c>
      <c r="H27" s="24">
        <f>I27*(1-$N$5)</f>
        <v>79.370999999999995</v>
      </c>
      <c r="I27" s="59">
        <v>88.19</v>
      </c>
      <c r="J27" s="26">
        <f>I27*$N$4</f>
        <v>8466.24</v>
      </c>
      <c r="K27" s="27">
        <f>J27*(1-$N$5)</f>
        <v>7619.616</v>
      </c>
      <c r="L27" s="28">
        <v>8</v>
      </c>
      <c r="M27" s="29"/>
      <c r="N27" s="21">
        <f>M27*K27</f>
        <v>0</v>
      </c>
      <c r="O27" s="30" t="s">
        <v>87</v>
      </c>
      <c r="P27" s="60" t="s">
        <v>87</v>
      </c>
      <c r="Q27" s="32"/>
      <c r="R27" s="32"/>
    </row>
    <row r="28" spans="1:18" ht="159" customHeight="1" thickTop="1" thickBot="1">
      <c r="A28" s="61" t="s">
        <v>88</v>
      </c>
      <c r="B28" s="62" t="s">
        <v>89</v>
      </c>
      <c r="C28" s="57"/>
      <c r="D28" s="63" t="s">
        <v>33</v>
      </c>
      <c r="E28" s="64" t="s">
        <v>34</v>
      </c>
      <c r="F28" s="65" t="s">
        <v>35</v>
      </c>
      <c r="G28" s="51"/>
      <c r="H28" s="66">
        <f>I28*(1-$N$5)</f>
        <v>70.551000000000002</v>
      </c>
      <c r="I28" s="67">
        <v>78.39</v>
      </c>
      <c r="J28" s="68">
        <f>I28*$N$4</f>
        <v>7525.4400000000005</v>
      </c>
      <c r="K28" s="69">
        <f>J28*(1-$N$5)</f>
        <v>6772.8960000000006</v>
      </c>
      <c r="L28" s="65">
        <v>8</v>
      </c>
      <c r="M28" s="70"/>
      <c r="N28" s="71">
        <f>M28*K28</f>
        <v>0</v>
      </c>
      <c r="O28" s="30"/>
      <c r="P28" s="60"/>
      <c r="Q28" s="32"/>
      <c r="R28" s="32"/>
    </row>
    <row r="29" spans="1:18" ht="42" customHeight="1" thickTop="1" thickBot="1">
      <c r="A29" s="52" t="s">
        <v>90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5"/>
      <c r="O29" s="30"/>
      <c r="P29" s="60"/>
      <c r="Q29" s="32"/>
      <c r="R29" s="32"/>
    </row>
    <row r="30" spans="1:18" ht="114.95" customHeight="1" thickTop="1" thickBot="1">
      <c r="A30" s="33" t="s">
        <v>91</v>
      </c>
      <c r="B30" s="72" t="s">
        <v>92</v>
      </c>
      <c r="C30" s="36"/>
      <c r="D30" s="37" t="s">
        <v>93</v>
      </c>
      <c r="E30" s="37" t="s">
        <v>94</v>
      </c>
      <c r="F30" s="43" t="s">
        <v>95</v>
      </c>
      <c r="G30" s="47" t="s">
        <v>96</v>
      </c>
      <c r="H30" s="73">
        <f>I30*(1-$N$5)</f>
        <v>42.561</v>
      </c>
      <c r="I30" s="74">
        <v>47.29</v>
      </c>
      <c r="J30" s="36">
        <f>I30*$N$4</f>
        <v>4539.84</v>
      </c>
      <c r="K30" s="75">
        <f>J30*(1-$N$5)</f>
        <v>4085.8560000000002</v>
      </c>
      <c r="L30" s="43">
        <v>10</v>
      </c>
      <c r="M30" s="44"/>
      <c r="N30" s="36">
        <f>M30*K30</f>
        <v>0</v>
      </c>
      <c r="O30" s="30"/>
      <c r="P30" s="60"/>
      <c r="Q30" s="32"/>
      <c r="R30" s="32"/>
    </row>
    <row r="31" spans="1:18" ht="114.95" customHeight="1" thickTop="1" thickBot="1">
      <c r="A31" s="33" t="s">
        <v>97</v>
      </c>
      <c r="B31" s="72" t="s">
        <v>98</v>
      </c>
      <c r="C31" s="36"/>
      <c r="D31" s="37" t="s">
        <v>99</v>
      </c>
      <c r="E31" s="37" t="s">
        <v>100</v>
      </c>
      <c r="F31" s="43" t="s">
        <v>101</v>
      </c>
      <c r="G31" s="47" t="s">
        <v>102</v>
      </c>
      <c r="H31" s="73">
        <f>I31*(1-$N$5)</f>
        <v>54</v>
      </c>
      <c r="I31" s="74">
        <v>60</v>
      </c>
      <c r="J31" s="36">
        <f>I31*$N$4</f>
        <v>5760</v>
      </c>
      <c r="K31" s="75">
        <f>J31*(1-$N$5)</f>
        <v>5184</v>
      </c>
      <c r="L31" s="43">
        <v>8</v>
      </c>
      <c r="M31" s="44"/>
      <c r="N31" s="36">
        <f>M31*K31</f>
        <v>0</v>
      </c>
      <c r="O31" s="30"/>
      <c r="P31" s="60"/>
      <c r="Q31" s="32"/>
      <c r="R31" s="32"/>
    </row>
    <row r="32" spans="1:18" ht="48.95" customHeight="1" thickTop="1" thickBot="1">
      <c r="A32" s="52" t="s">
        <v>103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5"/>
      <c r="O32" s="30"/>
      <c r="P32" s="60"/>
      <c r="Q32" s="32"/>
      <c r="R32" s="32"/>
    </row>
    <row r="33" spans="1:18" ht="144" customHeight="1" thickTop="1" thickBot="1">
      <c r="A33" s="33" t="s">
        <v>104</v>
      </c>
      <c r="B33" s="34" t="s">
        <v>105</v>
      </c>
      <c r="C33" s="76"/>
      <c r="D33" s="43">
        <v>120</v>
      </c>
      <c r="E33" s="43">
        <v>9</v>
      </c>
      <c r="F33" s="43">
        <v>33</v>
      </c>
      <c r="G33" s="47" t="s">
        <v>106</v>
      </c>
      <c r="H33" s="73">
        <f>I33*(1-$N$5)</f>
        <v>53.045999999999999</v>
      </c>
      <c r="I33" s="77">
        <v>58.94</v>
      </c>
      <c r="J33" s="36">
        <f>I33*$N$4</f>
        <v>5658.24</v>
      </c>
      <c r="K33" s="75">
        <f>J33*(1-$N$5)</f>
        <v>5092.4160000000002</v>
      </c>
      <c r="L33" s="43">
        <v>8</v>
      </c>
      <c r="M33" s="44"/>
      <c r="N33" s="36">
        <f>M33*K33</f>
        <v>0</v>
      </c>
      <c r="O33" s="30">
        <v>3.5700000000000003E-2</v>
      </c>
      <c r="P33" s="31">
        <v>26.9</v>
      </c>
      <c r="Q33" s="32">
        <f>M33/L33*O33</f>
        <v>0</v>
      </c>
      <c r="R33" s="32">
        <f>P33*M33</f>
        <v>0</v>
      </c>
    </row>
    <row r="34" spans="1:18" ht="75" customHeight="1" thickTop="1" thickBot="1">
      <c r="A34" s="61" t="s">
        <v>107</v>
      </c>
      <c r="B34" s="78" t="s">
        <v>108</v>
      </c>
      <c r="C34" s="79"/>
      <c r="D34" s="65">
        <v>50</v>
      </c>
      <c r="E34" s="65">
        <v>11</v>
      </c>
      <c r="F34" s="65">
        <v>15</v>
      </c>
      <c r="G34" s="80" t="s">
        <v>109</v>
      </c>
      <c r="H34" s="73">
        <f>I34*(1-$N$5)</f>
        <v>47.448</v>
      </c>
      <c r="I34" s="81">
        <v>52.72</v>
      </c>
      <c r="J34" s="71">
        <f>I34*$N$4</f>
        <v>5061.12</v>
      </c>
      <c r="K34" s="82">
        <f>J34*(1-$N$5)</f>
        <v>4555.0079999999998</v>
      </c>
      <c r="L34" s="65">
        <v>12</v>
      </c>
      <c r="M34" s="70"/>
      <c r="N34" s="71">
        <f>M34*K34</f>
        <v>0</v>
      </c>
      <c r="O34" s="83"/>
      <c r="P34" s="84"/>
      <c r="Q34" s="85"/>
      <c r="R34" s="85"/>
    </row>
    <row r="35" spans="1:18" ht="75" customHeight="1" thickTop="1" thickBot="1">
      <c r="A35" s="61" t="s">
        <v>110</v>
      </c>
      <c r="B35" s="78" t="s">
        <v>111</v>
      </c>
      <c r="C35" s="86"/>
      <c r="D35" s="65">
        <v>80</v>
      </c>
      <c r="E35" s="65">
        <v>16</v>
      </c>
      <c r="F35" s="65">
        <v>21</v>
      </c>
      <c r="G35" s="87"/>
      <c r="H35" s="88">
        <f>I35*(1-$N$5)</f>
        <v>49.761000000000003</v>
      </c>
      <c r="I35" s="81">
        <v>55.29</v>
      </c>
      <c r="J35" s="71">
        <f>I35*$N$4</f>
        <v>5307.84</v>
      </c>
      <c r="K35" s="82">
        <f>J35*(1-$N$5)</f>
        <v>4777.0560000000005</v>
      </c>
      <c r="L35" s="65">
        <v>12</v>
      </c>
      <c r="M35" s="70"/>
      <c r="N35" s="71">
        <f>M35*K35</f>
        <v>0</v>
      </c>
      <c r="O35" s="83"/>
      <c r="P35" s="84"/>
      <c r="Q35" s="85"/>
      <c r="R35" s="85"/>
    </row>
    <row r="36" spans="1:18" ht="39" customHeight="1" thickTop="1" thickBot="1">
      <c r="A36" s="89" t="s">
        <v>112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90"/>
      <c r="O36" s="83"/>
      <c r="P36" s="84"/>
      <c r="Q36" s="85"/>
      <c r="R36" s="85"/>
    </row>
    <row r="37" spans="1:18" ht="78.95" customHeight="1" thickTop="1" thickBot="1">
      <c r="A37" s="33" t="s">
        <v>113</v>
      </c>
      <c r="B37" s="72" t="s">
        <v>114</v>
      </c>
      <c r="C37" s="45"/>
      <c r="D37" s="37" t="s">
        <v>115</v>
      </c>
      <c r="E37" s="37" t="s">
        <v>116</v>
      </c>
      <c r="F37" s="43">
        <v>40</v>
      </c>
      <c r="G37" s="38" t="s">
        <v>117</v>
      </c>
      <c r="H37" s="73">
        <f>I37*(1-$N$5)</f>
        <v>104.4</v>
      </c>
      <c r="I37" s="74">
        <v>116</v>
      </c>
      <c r="J37" s="36">
        <f>I37*$N$4</f>
        <v>11136</v>
      </c>
      <c r="K37" s="75">
        <f>J37*(1-$N$5)</f>
        <v>10022.4</v>
      </c>
      <c r="L37" s="43">
        <v>6</v>
      </c>
      <c r="M37" s="44"/>
      <c r="N37" s="36">
        <f>M37*K37</f>
        <v>0</v>
      </c>
      <c r="O37" s="83"/>
      <c r="P37" s="84"/>
      <c r="Q37" s="85"/>
      <c r="R37" s="85"/>
    </row>
    <row r="38" spans="1:18" ht="84" customHeight="1" thickTop="1" thickBot="1">
      <c r="A38" s="33" t="s">
        <v>118</v>
      </c>
      <c r="B38" s="72" t="s">
        <v>119</v>
      </c>
      <c r="C38" s="48"/>
      <c r="D38" s="37" t="s">
        <v>120</v>
      </c>
      <c r="E38" s="37" t="s">
        <v>121</v>
      </c>
      <c r="F38" s="43">
        <v>55</v>
      </c>
      <c r="G38" s="38"/>
      <c r="H38" s="73">
        <f>I38*(1-$N$5)</f>
        <v>108.9</v>
      </c>
      <c r="I38" s="74">
        <v>121</v>
      </c>
      <c r="J38" s="36">
        <f>I38*$N$4</f>
        <v>11616</v>
      </c>
      <c r="K38" s="75">
        <f>J38*(1-$N$5)</f>
        <v>10454.4</v>
      </c>
      <c r="L38" s="43">
        <v>6</v>
      </c>
      <c r="M38" s="44"/>
      <c r="N38" s="36">
        <f>M38*K38</f>
        <v>0</v>
      </c>
      <c r="O38" s="83"/>
      <c r="P38" s="84"/>
      <c r="Q38" s="85"/>
      <c r="R38" s="85"/>
    </row>
    <row r="39" spans="1:18" ht="57" customHeight="1" thickTop="1" thickBot="1">
      <c r="A39" s="91" t="s">
        <v>122</v>
      </c>
      <c r="B39" s="91" t="s">
        <v>123</v>
      </c>
      <c r="C39" s="92"/>
      <c r="D39" s="65" t="s">
        <v>124</v>
      </c>
      <c r="E39" s="65">
        <v>4</v>
      </c>
      <c r="F39" s="65">
        <v>40</v>
      </c>
      <c r="G39" s="38" t="s">
        <v>125</v>
      </c>
      <c r="H39" s="88">
        <f>I39*(1-N5)</f>
        <v>94.391999999999996</v>
      </c>
      <c r="I39" s="81">
        <v>104.88</v>
      </c>
      <c r="J39" s="71">
        <f>I39*N4</f>
        <v>10068.48</v>
      </c>
      <c r="K39" s="82">
        <f>H39*N4</f>
        <v>9061.6319999999996</v>
      </c>
      <c r="L39" s="65">
        <v>6</v>
      </c>
      <c r="M39" s="70"/>
      <c r="N39" s="71">
        <v>0</v>
      </c>
      <c r="O39" s="83"/>
      <c r="P39" s="84"/>
      <c r="Q39" s="85"/>
      <c r="R39" s="85"/>
    </row>
    <row r="40" spans="1:18" ht="57" customHeight="1" thickTop="1" thickBot="1">
      <c r="A40" s="91" t="s">
        <v>126</v>
      </c>
      <c r="B40" s="91" t="s">
        <v>127</v>
      </c>
      <c r="C40" s="93"/>
      <c r="D40" s="65" t="s">
        <v>124</v>
      </c>
      <c r="E40" s="65">
        <v>4</v>
      </c>
      <c r="F40" s="65">
        <v>40</v>
      </c>
      <c r="G40" s="38"/>
      <c r="H40" s="88">
        <f>I40*(1-N5)</f>
        <v>96.102000000000004</v>
      </c>
      <c r="I40" s="81">
        <v>106.78</v>
      </c>
      <c r="J40" s="71">
        <f>I40*N4</f>
        <v>10250.880000000001</v>
      </c>
      <c r="K40" s="82">
        <f>H40*N4</f>
        <v>9225.7920000000013</v>
      </c>
      <c r="L40" s="65">
        <v>6</v>
      </c>
      <c r="M40" s="70"/>
      <c r="N40" s="71">
        <v>0</v>
      </c>
      <c r="O40" s="83"/>
      <c r="P40" s="84"/>
      <c r="Q40" s="85"/>
      <c r="R40" s="85"/>
    </row>
    <row r="41" spans="1:18" ht="57" customHeight="1" thickTop="1" thickBot="1">
      <c r="A41" s="91" t="s">
        <v>128</v>
      </c>
      <c r="B41" s="91" t="s">
        <v>129</v>
      </c>
      <c r="C41" s="93"/>
      <c r="D41" s="65" t="s">
        <v>130</v>
      </c>
      <c r="E41" s="65">
        <v>6</v>
      </c>
      <c r="F41" s="65">
        <v>55</v>
      </c>
      <c r="G41" s="38"/>
      <c r="H41" s="88">
        <f>I41*(1-N5)</f>
        <v>100.908</v>
      </c>
      <c r="I41" s="81">
        <v>112.12</v>
      </c>
      <c r="J41" s="71">
        <f>I41*N4</f>
        <v>10763.52</v>
      </c>
      <c r="K41" s="82">
        <f>H41*N4</f>
        <v>9687.1679999999997</v>
      </c>
      <c r="L41" s="65">
        <v>6</v>
      </c>
      <c r="M41" s="70"/>
      <c r="N41" s="71">
        <v>0</v>
      </c>
      <c r="O41" s="83"/>
      <c r="P41" s="84"/>
      <c r="Q41" s="85"/>
      <c r="R41" s="85"/>
    </row>
    <row r="42" spans="1:18" ht="57" customHeight="1" thickTop="1" thickBot="1">
      <c r="A42" s="91" t="s">
        <v>131</v>
      </c>
      <c r="B42" s="91" t="s">
        <v>132</v>
      </c>
      <c r="C42" s="94"/>
      <c r="D42" s="65" t="s">
        <v>130</v>
      </c>
      <c r="E42" s="65">
        <v>6</v>
      </c>
      <c r="F42" s="65">
        <v>55</v>
      </c>
      <c r="G42" s="38"/>
      <c r="H42" s="88">
        <f>I42*(1-N5)</f>
        <v>101.916</v>
      </c>
      <c r="I42" s="81">
        <v>113.24</v>
      </c>
      <c r="J42" s="71">
        <f>I42*N4</f>
        <v>10871.039999999999</v>
      </c>
      <c r="K42" s="82">
        <f>H42*N4</f>
        <v>9783.9359999999997</v>
      </c>
      <c r="L42" s="65">
        <v>6</v>
      </c>
      <c r="M42" s="70"/>
      <c r="N42" s="71">
        <v>0</v>
      </c>
      <c r="O42" s="83"/>
      <c r="P42" s="84"/>
      <c r="Q42" s="85"/>
      <c r="R42" s="85"/>
    </row>
    <row r="43" spans="1:18" ht="71.099999999999994" customHeight="1" thickTop="1" thickBot="1">
      <c r="A43" s="91" t="s">
        <v>133</v>
      </c>
      <c r="B43" s="91" t="s">
        <v>134</v>
      </c>
      <c r="C43" s="93"/>
      <c r="D43" s="65" t="s">
        <v>124</v>
      </c>
      <c r="E43" s="65">
        <v>4</v>
      </c>
      <c r="F43" s="65">
        <v>40</v>
      </c>
      <c r="G43" s="38" t="s">
        <v>135</v>
      </c>
      <c r="H43" s="88">
        <f>I43*(1-N5)</f>
        <v>94.391999999999996</v>
      </c>
      <c r="I43" s="81">
        <v>104.88</v>
      </c>
      <c r="J43" s="71">
        <f>I43*N4</f>
        <v>10068.48</v>
      </c>
      <c r="K43" s="82">
        <f>H43*N4</f>
        <v>9061.6319999999996</v>
      </c>
      <c r="L43" s="65">
        <v>6</v>
      </c>
      <c r="M43" s="70"/>
      <c r="N43" s="71">
        <v>0</v>
      </c>
      <c r="O43" s="83"/>
      <c r="P43" s="84"/>
      <c r="Q43" s="85"/>
      <c r="R43" s="85"/>
    </row>
    <row r="44" spans="1:18" ht="98.1" customHeight="1" thickTop="1" thickBot="1">
      <c r="A44" s="91" t="s">
        <v>136</v>
      </c>
      <c r="B44" s="91" t="s">
        <v>137</v>
      </c>
      <c r="C44" s="93"/>
      <c r="D44" s="65" t="s">
        <v>130</v>
      </c>
      <c r="E44" s="65">
        <v>6</v>
      </c>
      <c r="F44" s="65">
        <v>55</v>
      </c>
      <c r="G44" s="38"/>
      <c r="H44" s="88">
        <f>I44*(1-N5)</f>
        <v>100.908</v>
      </c>
      <c r="I44" s="81">
        <v>112.12</v>
      </c>
      <c r="J44" s="71">
        <f>I44*N4</f>
        <v>10763.52</v>
      </c>
      <c r="K44" s="82">
        <f>H44*N4</f>
        <v>9687.1679999999997</v>
      </c>
      <c r="L44" s="65">
        <v>6</v>
      </c>
      <c r="M44" s="70"/>
      <c r="N44" s="71">
        <v>0</v>
      </c>
      <c r="O44" s="83"/>
      <c r="P44" s="84"/>
      <c r="Q44" s="85"/>
      <c r="R44" s="85"/>
    </row>
    <row r="45" spans="1:18" ht="75" customHeight="1" thickTop="1" thickBot="1">
      <c r="A45" s="61" t="s">
        <v>138</v>
      </c>
      <c r="B45" s="78" t="s">
        <v>139</v>
      </c>
      <c r="C45" s="79"/>
      <c r="D45" s="65">
        <v>120</v>
      </c>
      <c r="E45" s="65">
        <v>8</v>
      </c>
      <c r="F45" s="65">
        <v>108.3</v>
      </c>
      <c r="G45" s="80" t="s">
        <v>140</v>
      </c>
      <c r="H45" s="88">
        <f>I45*(1-N5)</f>
        <v>105.021</v>
      </c>
      <c r="I45" s="81">
        <v>116.69</v>
      </c>
      <c r="J45" s="71">
        <f>I45*N4</f>
        <v>11202.24</v>
      </c>
      <c r="K45" s="82">
        <f>H45*N4</f>
        <v>10082.016</v>
      </c>
      <c r="L45" s="65">
        <v>1</v>
      </c>
      <c r="M45" s="70"/>
      <c r="N45" s="71">
        <f t="shared" ref="N45:N58" si="4">M45*K45</f>
        <v>0</v>
      </c>
      <c r="O45" s="83"/>
      <c r="P45" s="84"/>
      <c r="Q45" s="85"/>
      <c r="R45" s="85"/>
    </row>
    <row r="46" spans="1:18" ht="75" customHeight="1" thickTop="1" thickBot="1">
      <c r="A46" s="61" t="s">
        <v>141</v>
      </c>
      <c r="B46" s="78" t="s">
        <v>142</v>
      </c>
      <c r="C46" s="86"/>
      <c r="D46" s="65">
        <v>120</v>
      </c>
      <c r="E46" s="65">
        <v>8</v>
      </c>
      <c r="F46" s="65">
        <v>125</v>
      </c>
      <c r="G46" s="87"/>
      <c r="H46" s="88">
        <f>I46*(1-N5)</f>
        <v>106.533</v>
      </c>
      <c r="I46" s="81">
        <v>118.37</v>
      </c>
      <c r="J46" s="71">
        <f>I46*N4</f>
        <v>11363.52</v>
      </c>
      <c r="K46" s="82">
        <f>H46*N4</f>
        <v>10227.168</v>
      </c>
      <c r="L46" s="65">
        <v>1</v>
      </c>
      <c r="M46" s="70"/>
      <c r="N46" s="71">
        <f t="shared" si="4"/>
        <v>0</v>
      </c>
      <c r="O46" s="83"/>
      <c r="P46" s="84"/>
      <c r="Q46" s="85"/>
      <c r="R46" s="85"/>
    </row>
    <row r="47" spans="1:18" ht="75" customHeight="1" thickTop="1" thickBot="1">
      <c r="A47" s="61" t="s">
        <v>143</v>
      </c>
      <c r="B47" s="78" t="s">
        <v>144</v>
      </c>
      <c r="C47" s="86"/>
      <c r="D47" s="65">
        <v>150</v>
      </c>
      <c r="E47" s="65">
        <v>10</v>
      </c>
      <c r="F47" s="65">
        <v>116.6</v>
      </c>
      <c r="G47" s="87"/>
      <c r="H47" s="88">
        <f>I47*(1-N5)</f>
        <v>105.021</v>
      </c>
      <c r="I47" s="81">
        <v>116.69</v>
      </c>
      <c r="J47" s="71">
        <f>I47*N4</f>
        <v>11202.24</v>
      </c>
      <c r="K47" s="82">
        <f>H47*N4</f>
        <v>10082.016</v>
      </c>
      <c r="L47" s="65">
        <v>1</v>
      </c>
      <c r="M47" s="70"/>
      <c r="N47" s="71">
        <f t="shared" si="4"/>
        <v>0</v>
      </c>
      <c r="O47" s="83"/>
      <c r="P47" s="84"/>
      <c r="Q47" s="85"/>
      <c r="R47" s="85"/>
    </row>
    <row r="48" spans="1:18" ht="75" customHeight="1" thickTop="1" thickBot="1">
      <c r="A48" s="61" t="s">
        <v>145</v>
      </c>
      <c r="B48" s="78" t="s">
        <v>146</v>
      </c>
      <c r="C48" s="86"/>
      <c r="D48" s="65">
        <v>150</v>
      </c>
      <c r="E48" s="65">
        <v>10</v>
      </c>
      <c r="F48" s="65">
        <v>133.30000000000001</v>
      </c>
      <c r="G48" s="87"/>
      <c r="H48" s="88">
        <f>I48*(1-N5)</f>
        <v>106.533</v>
      </c>
      <c r="I48" s="81">
        <v>118.37</v>
      </c>
      <c r="J48" s="71">
        <f>I48*N4</f>
        <v>11363.52</v>
      </c>
      <c r="K48" s="82">
        <f>H48*N4</f>
        <v>10227.168</v>
      </c>
      <c r="L48" s="65">
        <v>1</v>
      </c>
      <c r="M48" s="70"/>
      <c r="N48" s="71">
        <f t="shared" si="4"/>
        <v>0</v>
      </c>
      <c r="O48" s="83"/>
      <c r="P48" s="84"/>
      <c r="Q48" s="85"/>
      <c r="R48" s="85"/>
    </row>
    <row r="49" spans="1:18" ht="75" customHeight="1" thickTop="1" thickBot="1">
      <c r="A49" s="61" t="s">
        <v>147</v>
      </c>
      <c r="B49" s="78" t="s">
        <v>148</v>
      </c>
      <c r="C49" s="86"/>
      <c r="D49" s="65">
        <v>180</v>
      </c>
      <c r="E49" s="65">
        <v>12</v>
      </c>
      <c r="F49" s="65">
        <v>125</v>
      </c>
      <c r="G49" s="87"/>
      <c r="H49" s="88">
        <f>I49*(1-N5)</f>
        <v>105.021</v>
      </c>
      <c r="I49" s="81">
        <v>116.69</v>
      </c>
      <c r="J49" s="71">
        <f>I49*N4</f>
        <v>11202.24</v>
      </c>
      <c r="K49" s="82">
        <f>H49*N4</f>
        <v>10082.016</v>
      </c>
      <c r="L49" s="65">
        <v>1</v>
      </c>
      <c r="M49" s="70"/>
      <c r="N49" s="71">
        <f t="shared" si="4"/>
        <v>0</v>
      </c>
      <c r="O49" s="83"/>
      <c r="P49" s="84"/>
      <c r="Q49" s="85"/>
      <c r="R49" s="85"/>
    </row>
    <row r="50" spans="1:18" ht="75" customHeight="1" thickTop="1" thickBot="1">
      <c r="A50" s="61" t="s">
        <v>149</v>
      </c>
      <c r="B50" s="78" t="s">
        <v>150</v>
      </c>
      <c r="C50" s="86"/>
      <c r="D50" s="65">
        <v>180</v>
      </c>
      <c r="E50" s="65">
        <v>12</v>
      </c>
      <c r="F50" s="65">
        <v>141.6</v>
      </c>
      <c r="G50" s="87"/>
      <c r="H50" s="88">
        <f>I50*(1-N5)</f>
        <v>106.533</v>
      </c>
      <c r="I50" s="81">
        <v>118.37</v>
      </c>
      <c r="J50" s="71">
        <f>I50*N4</f>
        <v>11363.52</v>
      </c>
      <c r="K50" s="82">
        <f>H50*N4</f>
        <v>10227.168</v>
      </c>
      <c r="L50" s="65">
        <v>1</v>
      </c>
      <c r="M50" s="70"/>
      <c r="N50" s="71">
        <f t="shared" si="4"/>
        <v>0</v>
      </c>
      <c r="O50" s="83"/>
      <c r="P50" s="84"/>
      <c r="Q50" s="85"/>
      <c r="R50" s="85"/>
    </row>
    <row r="51" spans="1:18" ht="48.75" thickTop="1" thickBot="1">
      <c r="A51" s="33" t="s">
        <v>151</v>
      </c>
      <c r="B51" s="95" t="s">
        <v>152</v>
      </c>
      <c r="C51" s="96"/>
      <c r="D51" s="47">
        <v>25</v>
      </c>
      <c r="E51" s="47">
        <v>4</v>
      </c>
      <c r="F51" s="47">
        <v>40</v>
      </c>
      <c r="G51" s="80" t="s">
        <v>153</v>
      </c>
      <c r="H51" s="88">
        <f t="shared" ref="H51:H58" si="5">I51*(1-$N$5)</f>
        <v>81.927000000000007</v>
      </c>
      <c r="I51" s="97">
        <v>91.03</v>
      </c>
      <c r="J51" s="71">
        <f t="shared" ref="J51:J58" si="6">I51*$N$4</f>
        <v>8738.880000000001</v>
      </c>
      <c r="K51" s="82">
        <f t="shared" ref="K51:K58" si="7">J51*(1-$N$5)</f>
        <v>7864.9920000000011</v>
      </c>
      <c r="L51" s="47">
        <v>8</v>
      </c>
      <c r="M51" s="98"/>
      <c r="N51" s="71">
        <f t="shared" si="4"/>
        <v>0</v>
      </c>
      <c r="O51" s="83"/>
      <c r="P51" s="84"/>
      <c r="Q51" s="85"/>
      <c r="R51" s="85"/>
    </row>
    <row r="52" spans="1:18" ht="48.75" thickTop="1" thickBot="1">
      <c r="A52" s="33" t="s">
        <v>154</v>
      </c>
      <c r="B52" s="95" t="s">
        <v>155</v>
      </c>
      <c r="C52" s="99"/>
      <c r="D52" s="47">
        <v>45</v>
      </c>
      <c r="E52" s="47">
        <v>6</v>
      </c>
      <c r="F52" s="47">
        <v>50</v>
      </c>
      <c r="G52" s="87"/>
      <c r="H52" s="88">
        <f t="shared" si="5"/>
        <v>88.289999999999992</v>
      </c>
      <c r="I52" s="97">
        <v>98.1</v>
      </c>
      <c r="J52" s="71">
        <f t="shared" si="6"/>
        <v>9417.5999999999985</v>
      </c>
      <c r="K52" s="82">
        <f t="shared" si="7"/>
        <v>8475.8399999999983</v>
      </c>
      <c r="L52" s="47">
        <v>8</v>
      </c>
      <c r="M52" s="98"/>
      <c r="N52" s="71">
        <f t="shared" si="4"/>
        <v>0</v>
      </c>
      <c r="O52" s="83"/>
      <c r="P52" s="84"/>
      <c r="Q52" s="85"/>
      <c r="R52" s="85"/>
    </row>
    <row r="53" spans="1:18" ht="64.5" thickTop="1" thickBot="1">
      <c r="A53" s="33" t="s">
        <v>156</v>
      </c>
      <c r="B53" s="95" t="s">
        <v>157</v>
      </c>
      <c r="C53" s="99"/>
      <c r="D53" s="47">
        <v>45</v>
      </c>
      <c r="E53" s="47">
        <v>6</v>
      </c>
      <c r="F53" s="47">
        <v>50</v>
      </c>
      <c r="G53" s="87"/>
      <c r="H53" s="88">
        <f t="shared" si="5"/>
        <v>88.289999999999992</v>
      </c>
      <c r="I53" s="97">
        <v>98.1</v>
      </c>
      <c r="J53" s="71">
        <f t="shared" si="6"/>
        <v>9417.5999999999985</v>
      </c>
      <c r="K53" s="82">
        <f t="shared" si="7"/>
        <v>8475.8399999999983</v>
      </c>
      <c r="L53" s="47">
        <v>8</v>
      </c>
      <c r="M53" s="98"/>
      <c r="N53" s="71">
        <f t="shared" si="4"/>
        <v>0</v>
      </c>
      <c r="O53" s="83"/>
      <c r="P53" s="84"/>
      <c r="Q53" s="85"/>
      <c r="R53" s="85"/>
    </row>
    <row r="54" spans="1:18" ht="48.75" thickTop="1" thickBot="1">
      <c r="A54" s="33" t="s">
        <v>158</v>
      </c>
      <c r="B54" s="95" t="s">
        <v>159</v>
      </c>
      <c r="C54" s="99"/>
      <c r="D54" s="47">
        <v>68</v>
      </c>
      <c r="E54" s="47">
        <v>8</v>
      </c>
      <c r="F54" s="47">
        <v>57</v>
      </c>
      <c r="G54" s="87"/>
      <c r="H54" s="88">
        <f t="shared" si="5"/>
        <v>96.965999999999994</v>
      </c>
      <c r="I54" s="97">
        <v>107.74</v>
      </c>
      <c r="J54" s="71">
        <f t="shared" si="6"/>
        <v>10343.039999999999</v>
      </c>
      <c r="K54" s="82">
        <f t="shared" si="7"/>
        <v>9308.735999999999</v>
      </c>
      <c r="L54" s="47">
        <v>8</v>
      </c>
      <c r="M54" s="98"/>
      <c r="N54" s="71">
        <f t="shared" si="4"/>
        <v>0</v>
      </c>
      <c r="O54" s="83"/>
      <c r="P54" s="84"/>
      <c r="Q54" s="85"/>
      <c r="R54" s="85"/>
    </row>
    <row r="55" spans="1:18" ht="48.75" thickTop="1" thickBot="1">
      <c r="A55" s="33" t="s">
        <v>160</v>
      </c>
      <c r="B55" s="95" t="s">
        <v>161</v>
      </c>
      <c r="C55" s="99"/>
      <c r="D55" s="47">
        <v>45</v>
      </c>
      <c r="E55" s="47">
        <v>6</v>
      </c>
      <c r="F55" s="47">
        <v>54</v>
      </c>
      <c r="G55" s="87"/>
      <c r="H55" s="88">
        <f t="shared" si="5"/>
        <v>91.38600000000001</v>
      </c>
      <c r="I55" s="97">
        <v>101.54</v>
      </c>
      <c r="J55" s="71">
        <f t="shared" si="6"/>
        <v>9747.84</v>
      </c>
      <c r="K55" s="82">
        <f t="shared" si="7"/>
        <v>8773.0560000000005</v>
      </c>
      <c r="L55" s="47">
        <v>8</v>
      </c>
      <c r="M55" s="98"/>
      <c r="N55" s="71">
        <f t="shared" si="4"/>
        <v>0</v>
      </c>
      <c r="O55" s="83"/>
      <c r="P55" s="84"/>
      <c r="Q55" s="85"/>
      <c r="R55" s="85"/>
    </row>
    <row r="56" spans="1:18" ht="48.75" thickTop="1" thickBot="1">
      <c r="A56" s="33" t="s">
        <v>162</v>
      </c>
      <c r="B56" s="95" t="s">
        <v>163</v>
      </c>
      <c r="C56" s="99"/>
      <c r="D56" s="47">
        <v>68</v>
      </c>
      <c r="E56" s="47">
        <v>8</v>
      </c>
      <c r="F56" s="47">
        <v>60</v>
      </c>
      <c r="G56" s="87"/>
      <c r="H56" s="88">
        <f t="shared" si="5"/>
        <v>101.80800000000001</v>
      </c>
      <c r="I56" s="97">
        <v>113.12</v>
      </c>
      <c r="J56" s="71">
        <f t="shared" si="6"/>
        <v>10859.52</v>
      </c>
      <c r="K56" s="82">
        <f t="shared" si="7"/>
        <v>9773.5680000000011</v>
      </c>
      <c r="L56" s="47">
        <v>8</v>
      </c>
      <c r="M56" s="98"/>
      <c r="N56" s="71">
        <f t="shared" si="4"/>
        <v>0</v>
      </c>
      <c r="O56" s="83"/>
      <c r="P56" s="84"/>
      <c r="Q56" s="85"/>
      <c r="R56" s="85"/>
    </row>
    <row r="57" spans="1:18" ht="48.75" thickTop="1" thickBot="1">
      <c r="A57" s="33" t="s">
        <v>164</v>
      </c>
      <c r="B57" s="95" t="s">
        <v>165</v>
      </c>
      <c r="C57" s="99"/>
      <c r="D57" s="47">
        <v>80</v>
      </c>
      <c r="E57" s="47">
        <v>10</v>
      </c>
      <c r="F57" s="47">
        <v>64</v>
      </c>
      <c r="G57" s="87"/>
      <c r="H57" s="88">
        <f t="shared" si="5"/>
        <v>103.932</v>
      </c>
      <c r="I57" s="97">
        <v>115.48</v>
      </c>
      <c r="J57" s="71">
        <f t="shared" si="6"/>
        <v>11086.08</v>
      </c>
      <c r="K57" s="82">
        <f t="shared" si="7"/>
        <v>9977.4719999999998</v>
      </c>
      <c r="L57" s="47">
        <v>8</v>
      </c>
      <c r="M57" s="98"/>
      <c r="N57" s="71">
        <f t="shared" si="4"/>
        <v>0</v>
      </c>
      <c r="O57" s="83"/>
      <c r="P57" s="84"/>
      <c r="Q57" s="85"/>
      <c r="R57" s="85"/>
    </row>
    <row r="58" spans="1:18" ht="48.75" thickTop="1" thickBot="1">
      <c r="A58" s="33" t="s">
        <v>166</v>
      </c>
      <c r="B58" s="95" t="s">
        <v>167</v>
      </c>
      <c r="C58" s="100"/>
      <c r="D58" s="47">
        <v>80</v>
      </c>
      <c r="E58" s="47">
        <v>10</v>
      </c>
      <c r="F58" s="47">
        <v>67</v>
      </c>
      <c r="G58" s="101"/>
      <c r="H58" s="73">
        <f t="shared" si="5"/>
        <v>103.932</v>
      </c>
      <c r="I58" s="97">
        <v>115.48</v>
      </c>
      <c r="J58" s="36">
        <f t="shared" si="6"/>
        <v>11086.08</v>
      </c>
      <c r="K58" s="75">
        <f t="shared" si="7"/>
        <v>9977.4719999999998</v>
      </c>
      <c r="L58" s="47">
        <v>8</v>
      </c>
      <c r="M58" s="98"/>
      <c r="N58" s="36">
        <f t="shared" si="4"/>
        <v>0</v>
      </c>
      <c r="O58" s="83"/>
      <c r="P58" s="84"/>
      <c r="Q58" s="85"/>
      <c r="R58" s="85"/>
    </row>
    <row r="59" spans="1:18" ht="34.15" customHeight="1" thickTop="1">
      <c r="A59" s="102" t="s">
        <v>168</v>
      </c>
      <c r="B59"/>
      <c r="C59"/>
      <c r="D59"/>
      <c r="E59"/>
      <c r="F59"/>
      <c r="G59" s="103"/>
      <c r="H59"/>
      <c r="I59" s="104"/>
      <c r="J59" s="105"/>
      <c r="K59"/>
      <c r="L59"/>
      <c r="M59" s="106" t="s">
        <v>169</v>
      </c>
      <c r="N59" s="107">
        <f>SUM(N7:N58)</f>
        <v>0</v>
      </c>
      <c r="O59" s="107"/>
      <c r="P59" s="107"/>
      <c r="Q59" s="108">
        <f>SUM(Q7:Q33)</f>
        <v>0</v>
      </c>
      <c r="R59" s="108">
        <f>SUM(R7:R33)</f>
        <v>0</v>
      </c>
    </row>
  </sheetData>
  <mergeCells count="27">
    <mergeCell ref="C51:C58"/>
    <mergeCell ref="G51:G58"/>
    <mergeCell ref="C39:C42"/>
    <mergeCell ref="G39:G42"/>
    <mergeCell ref="C43:C44"/>
    <mergeCell ref="G43:G44"/>
    <mergeCell ref="C45:C50"/>
    <mergeCell ref="G45:G50"/>
    <mergeCell ref="A29:N29"/>
    <mergeCell ref="A32:N32"/>
    <mergeCell ref="C34:C35"/>
    <mergeCell ref="G34:G35"/>
    <mergeCell ref="A36:N36"/>
    <mergeCell ref="C37:C38"/>
    <mergeCell ref="G37:G38"/>
    <mergeCell ref="C15:C18"/>
    <mergeCell ref="G16:G18"/>
    <mergeCell ref="C19:C24"/>
    <mergeCell ref="G19:G25"/>
    <mergeCell ref="A26:N26"/>
    <mergeCell ref="G27:G28"/>
    <mergeCell ref="A1:K5"/>
    <mergeCell ref="L1:L5"/>
    <mergeCell ref="C7:C12"/>
    <mergeCell ref="G7:G12"/>
    <mergeCell ref="C13:C14"/>
    <mergeCell ref="G13:G14"/>
  </mergeCells>
  <hyperlinks>
    <hyperlink ref="L1:L5" location="Главная!A1" display="НА ГЛАВНУЮ" xr:uid="{333737C9-2456-424D-93AB-50F2E4991835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2024-09-10T02:33:38Z</dcterms:created>
  <dcterms:modified xsi:type="dcterms:W3CDTF">2024-09-10T02:34:02Z</dcterms:modified>
</cp:coreProperties>
</file>